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60" windowWidth="19395" windowHeight="7830"/>
  </bookViews>
  <sheets>
    <sheet name="개요" sheetId="2" r:id="rId1"/>
    <sheet name="거래명세서" sheetId="1" r:id="rId2"/>
    <sheet name="보험코드" sheetId="6" r:id="rId3"/>
  </sheets>
  <externalReferences>
    <externalReference r:id="rId4"/>
  </externalReferences>
  <definedNames>
    <definedName name="코드1">보험코드!$B:$D</definedName>
    <definedName name="합계" localSheetId="2">[1]거래명세서!$I$25</definedName>
    <definedName name="합계" comment="청구금액">개요!$F$24</definedName>
  </definedNames>
  <calcPr calcId="125725" refMode="R1C1"/>
</workbook>
</file>

<file path=xl/calcChain.xml><?xml version="1.0" encoding="utf-8"?>
<calcChain xmlns="http://schemas.openxmlformats.org/spreadsheetml/2006/main">
  <c r="F1957" i="6"/>
  <c r="F1955"/>
  <c r="E1955"/>
  <c r="F1954"/>
  <c r="E1954"/>
  <c r="F1953"/>
  <c r="E1953"/>
  <c r="F1952"/>
  <c r="E1952"/>
  <c r="F1951"/>
  <c r="F1950"/>
  <c r="F1949"/>
  <c r="F1948"/>
  <c r="F1947"/>
  <c r="F1946"/>
  <c r="F1945"/>
  <c r="F1944"/>
  <c r="F1943"/>
  <c r="E1941"/>
  <c r="F1941" s="1"/>
  <c r="E1940"/>
  <c r="F1940" s="1"/>
  <c r="E1939"/>
  <c r="F1939" s="1"/>
  <c r="E1938"/>
  <c r="F1938" s="1"/>
  <c r="E1937"/>
  <c r="F1937" s="1"/>
  <c r="E1936"/>
  <c r="F1936" s="1"/>
  <c r="F1935"/>
  <c r="F1934"/>
  <c r="E1933"/>
  <c r="F1933" s="1"/>
  <c r="F1932"/>
  <c r="F1931"/>
  <c r="E1930"/>
  <c r="F1930" s="1"/>
  <c r="F1929"/>
  <c r="F1928"/>
  <c r="F1927"/>
  <c r="F1926"/>
  <c r="F1925"/>
  <c r="F1924"/>
  <c r="F1923"/>
  <c r="F1922"/>
  <c r="F1921"/>
  <c r="F1920"/>
  <c r="F1919"/>
  <c r="F1918"/>
  <c r="F1917"/>
  <c r="F1916"/>
  <c r="D1916"/>
  <c r="F1914"/>
  <c r="E1914"/>
  <c r="F1913"/>
  <c r="E1913"/>
  <c r="F1912"/>
  <c r="E1912"/>
  <c r="F1911"/>
  <c r="E1911"/>
  <c r="F1910"/>
  <c r="E1910"/>
  <c r="F1909"/>
  <c r="E1909"/>
  <c r="F1908"/>
  <c r="F1907"/>
  <c r="F1906"/>
  <c r="F1905"/>
  <c r="F1904"/>
  <c r="F1903"/>
  <c r="F1901"/>
  <c r="F1900"/>
  <c r="F1899"/>
  <c r="F1898"/>
  <c r="F1897"/>
  <c r="F1896"/>
  <c r="F1895"/>
  <c r="E1895"/>
  <c r="F1894"/>
  <c r="E1893"/>
  <c r="F1893" s="1"/>
  <c r="E1892"/>
  <c r="F1892" s="1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E1856"/>
  <c r="F1855"/>
  <c r="F1854"/>
  <c r="F1853"/>
  <c r="E1852"/>
  <c r="F1852" s="1"/>
  <c r="E1851"/>
  <c r="F1851" s="1"/>
  <c r="E1850"/>
  <c r="F1850" s="1"/>
  <c r="E1849"/>
  <c r="F1849" s="1"/>
  <c r="E1848"/>
  <c r="F1848" s="1"/>
  <c r="F1847"/>
  <c r="F1846"/>
  <c r="F1845"/>
  <c r="F1844"/>
  <c r="E1844"/>
  <c r="F1843"/>
  <c r="E1843"/>
  <c r="F1842"/>
  <c r="E1842"/>
  <c r="F1841"/>
  <c r="E1841"/>
  <c r="F1840"/>
  <c r="E1840"/>
  <c r="F1839"/>
  <c r="E1839"/>
  <c r="F1838"/>
  <c r="E1838"/>
  <c r="F1837"/>
  <c r="F1836"/>
  <c r="F1835"/>
  <c r="F1834"/>
  <c r="F1833"/>
  <c r="E1833"/>
  <c r="F1832"/>
  <c r="E1832"/>
  <c r="F1831"/>
  <c r="E1830"/>
  <c r="F1830" s="1"/>
  <c r="E1829"/>
  <c r="F1829" s="1"/>
  <c r="E1828"/>
  <c r="F1828" s="1"/>
  <c r="E1827"/>
  <c r="F1827" s="1"/>
  <c r="E1826"/>
  <c r="F1826" s="1"/>
  <c r="E1825"/>
  <c r="F1825" s="1"/>
  <c r="E1824"/>
  <c r="F1824" s="1"/>
  <c r="E1823"/>
  <c r="F1823" s="1"/>
  <c r="E1822"/>
  <c r="F1822" s="1"/>
  <c r="E1821"/>
  <c r="F1821" s="1"/>
  <c r="E1820"/>
  <c r="F1820" s="1"/>
  <c r="E1819"/>
  <c r="F1819" s="1"/>
  <c r="E1818"/>
  <c r="F1818" s="1"/>
  <c r="E1817"/>
  <c r="F1817" s="1"/>
  <c r="E1816"/>
  <c r="F1816" s="1"/>
  <c r="E1815"/>
  <c r="F1815" s="1"/>
  <c r="E1814"/>
  <c r="F1814" s="1"/>
  <c r="E1813"/>
  <c r="F1813" s="1"/>
  <c r="E1812"/>
  <c r="F1812" s="1"/>
  <c r="E1811"/>
  <c r="F1811" s="1"/>
  <c r="E1810"/>
  <c r="F1810" s="1"/>
  <c r="E1809"/>
  <c r="F1809" s="1"/>
  <c r="E1808"/>
  <c r="F1808" s="1"/>
  <c r="F1807"/>
  <c r="F1806"/>
  <c r="F1805"/>
  <c r="F1804"/>
  <c r="F1803"/>
  <c r="F1802"/>
  <c r="F1801"/>
  <c r="F1800"/>
  <c r="F1799"/>
  <c r="F1798"/>
  <c r="F1797"/>
  <c r="F1796"/>
  <c r="F1795"/>
  <c r="F1794"/>
  <c r="F1793"/>
  <c r="F1792"/>
  <c r="F1791"/>
  <c r="F1790"/>
  <c r="E1789"/>
  <c r="F1789" s="1"/>
  <c r="F1788"/>
  <c r="F1787"/>
  <c r="F1786"/>
  <c r="F1785"/>
  <c r="F1784"/>
  <c r="F1783"/>
  <c r="F1782"/>
  <c r="F1781"/>
  <c r="F1780"/>
  <c r="F1779"/>
  <c r="F1778"/>
  <c r="F1777"/>
  <c r="E1777"/>
  <c r="F1776"/>
  <c r="E1776"/>
  <c r="F1775"/>
  <c r="E1775"/>
  <c r="F1774"/>
  <c r="E1774"/>
  <c r="F1773"/>
  <c r="E1773"/>
  <c r="F1772"/>
  <c r="E1772"/>
  <c r="F1771"/>
  <c r="E1771"/>
  <c r="F1770"/>
  <c r="E1770"/>
  <c r="F1769"/>
  <c r="E1769"/>
  <c r="F1768"/>
  <c r="E1768"/>
  <c r="F1767"/>
  <c r="E1767"/>
  <c r="F1766"/>
  <c r="E1766"/>
  <c r="F1765"/>
  <c r="E1765"/>
  <c r="F1764"/>
  <c r="E1764"/>
  <c r="F1763"/>
  <c r="E1763"/>
  <c r="F1762"/>
  <c r="E1761"/>
  <c r="F1761" s="1"/>
  <c r="E1760"/>
  <c r="F1760" s="1"/>
  <c r="E1759"/>
  <c r="F1759" s="1"/>
  <c r="F1758"/>
  <c r="F1757"/>
  <c r="E1757"/>
  <c r="F1756"/>
  <c r="E1756"/>
  <c r="F1754"/>
  <c r="F1753"/>
  <c r="F1752"/>
  <c r="F1751"/>
  <c r="F1750"/>
  <c r="F1749"/>
  <c r="F1748"/>
  <c r="F1747"/>
  <c r="F1746"/>
  <c r="F1745"/>
  <c r="F1744"/>
  <c r="F1743"/>
  <c r="F1742"/>
  <c r="F1741"/>
  <c r="F1740"/>
  <c r="F1739"/>
  <c r="F1738"/>
  <c r="F1737"/>
  <c r="F1736"/>
  <c r="F1735"/>
  <c r="F1734"/>
  <c r="E1733"/>
  <c r="F1733" s="1"/>
  <c r="E1732"/>
  <c r="F1732" s="1"/>
  <c r="E1731"/>
  <c r="F1731" s="1"/>
  <c r="E1730"/>
  <c r="F1730" s="1"/>
  <c r="E1729"/>
  <c r="F1729" s="1"/>
  <c r="F1728"/>
  <c r="F1727"/>
  <c r="F1726"/>
  <c r="F1725"/>
  <c r="E1724"/>
  <c r="F1724" s="1"/>
  <c r="E1723"/>
  <c r="F1723" s="1"/>
  <c r="F1722"/>
  <c r="F1721"/>
  <c r="E1721"/>
  <c r="F1720"/>
  <c r="E1720"/>
  <c r="F1719"/>
  <c r="E1719"/>
  <c r="F1718"/>
  <c r="E1718"/>
  <c r="F1717"/>
  <c r="E1717"/>
  <c r="F1716"/>
  <c r="E1716"/>
  <c r="F1715"/>
  <c r="E1715"/>
  <c r="F1714"/>
  <c r="E1714"/>
  <c r="F1713"/>
  <c r="E1713"/>
  <c r="F1712"/>
  <c r="E1712"/>
  <c r="F1711"/>
  <c r="E1711"/>
  <c r="F1710"/>
  <c r="E1709"/>
  <c r="F1709" s="1"/>
  <c r="E1708"/>
  <c r="F1708" s="1"/>
  <c r="F1707"/>
  <c r="F1706"/>
  <c r="E1706"/>
  <c r="F1705"/>
  <c r="E1704"/>
  <c r="F1704" s="1"/>
  <c r="E1703"/>
  <c r="F1703" s="1"/>
  <c r="E1702"/>
  <c r="F1702" s="1"/>
  <c r="E1701"/>
  <c r="F1701" s="1"/>
  <c r="E1700"/>
  <c r="F1700" s="1"/>
  <c r="E1699"/>
  <c r="F1699" s="1"/>
  <c r="F1698"/>
  <c r="F1697"/>
  <c r="F1696"/>
  <c r="F1695"/>
  <c r="F1694"/>
  <c r="F1693"/>
  <c r="F1692"/>
  <c r="F1690"/>
  <c r="F1689"/>
  <c r="F1688"/>
  <c r="F1687"/>
  <c r="F1686"/>
  <c r="D1685"/>
  <c r="F1685" s="1"/>
  <c r="F1684"/>
  <c r="F1683"/>
  <c r="F1682"/>
  <c r="F1681"/>
  <c r="F1680"/>
  <c r="F1679"/>
  <c r="F1678"/>
  <c r="F1677"/>
  <c r="F1676"/>
  <c r="F1675"/>
  <c r="F1674"/>
  <c r="F1673"/>
  <c r="F1672"/>
  <c r="F1671"/>
  <c r="E1670"/>
  <c r="F1670" s="1"/>
  <c r="E1669"/>
  <c r="F1669" s="1"/>
  <c r="E1668"/>
  <c r="F1668" s="1"/>
  <c r="E1667"/>
  <c r="F1667" s="1"/>
  <c r="E1666"/>
  <c r="F1666" s="1"/>
  <c r="E1665"/>
  <c r="F1665" s="1"/>
  <c r="F1664"/>
  <c r="F1663"/>
  <c r="E1663"/>
  <c r="F1662"/>
  <c r="E1662"/>
  <c r="F1661"/>
  <c r="E1661"/>
  <c r="F1660"/>
  <c r="E1660"/>
  <c r="F1659"/>
  <c r="E1659"/>
  <c r="F1658"/>
  <c r="E1658"/>
  <c r="F1657"/>
  <c r="E1657"/>
  <c r="F1656"/>
  <c r="E1656"/>
  <c r="F1655"/>
  <c r="E1655"/>
  <c r="F1654"/>
  <c r="E1654"/>
  <c r="F1653"/>
  <c r="E1653"/>
  <c r="F1652"/>
  <c r="E1652"/>
  <c r="F1651"/>
  <c r="E1651"/>
  <c r="F1650"/>
  <c r="E1650"/>
  <c r="F1649"/>
  <c r="E1649"/>
  <c r="F1648"/>
  <c r="E1648"/>
  <c r="F1647"/>
  <c r="E1647"/>
  <c r="F1646"/>
  <c r="E1646"/>
  <c r="F1645"/>
  <c r="F1644"/>
  <c r="F1643"/>
  <c r="F1642"/>
  <c r="F1641"/>
  <c r="F1640"/>
  <c r="F1639"/>
  <c r="F1638"/>
  <c r="F1637"/>
  <c r="F1636"/>
  <c r="F1635"/>
  <c r="F1634"/>
  <c r="F1633"/>
  <c r="E1632"/>
  <c r="F1632" s="1"/>
  <c r="E1631"/>
  <c r="F1631" s="1"/>
  <c r="E1630"/>
  <c r="F1630" s="1"/>
  <c r="E1629"/>
  <c r="F1629" s="1"/>
  <c r="E1628"/>
  <c r="F1628" s="1"/>
  <c r="E1627"/>
  <c r="F1627" s="1"/>
  <c r="E1626"/>
  <c r="F1626" s="1"/>
  <c r="E1625"/>
  <c r="F1625" s="1"/>
  <c r="E1624"/>
  <c r="F1624" s="1"/>
  <c r="E1623"/>
  <c r="F1623" s="1"/>
  <c r="E1622"/>
  <c r="F1622" s="1"/>
  <c r="E1621"/>
  <c r="F1621" s="1"/>
  <c r="E1620"/>
  <c r="F1620" s="1"/>
  <c r="E1619"/>
  <c r="F1619" s="1"/>
  <c r="E1618"/>
  <c r="F1618" s="1"/>
  <c r="F1617"/>
  <c r="F1616"/>
  <c r="E1616"/>
  <c r="F1615"/>
  <c r="E1615"/>
  <c r="F1614"/>
  <c r="E1614"/>
  <c r="F1612"/>
  <c r="F1611"/>
  <c r="F1610"/>
  <c r="F1609"/>
  <c r="F1608"/>
  <c r="F1607"/>
  <c r="F1606"/>
  <c r="F1605"/>
  <c r="F1604"/>
  <c r="E1604"/>
  <c r="F1603"/>
  <c r="E1603"/>
  <c r="F1602"/>
  <c r="E1601"/>
  <c r="F1601" s="1"/>
  <c r="E1600"/>
  <c r="F1600" s="1"/>
  <c r="F1599"/>
  <c r="F1598"/>
  <c r="F1597"/>
  <c r="F1596"/>
  <c r="F1595"/>
  <c r="F1594"/>
  <c r="E1593"/>
  <c r="F1593" s="1"/>
  <c r="E1592"/>
  <c r="F1592" s="1"/>
  <c r="E1591"/>
  <c r="F1591" s="1"/>
  <c r="F1590"/>
  <c r="F1589"/>
  <c r="F1588"/>
  <c r="F1587"/>
  <c r="F1586"/>
  <c r="F1585"/>
  <c r="F1584"/>
  <c r="F1583"/>
  <c r="E1582"/>
  <c r="F1582" s="1"/>
  <c r="E1581"/>
  <c r="F1581" s="1"/>
  <c r="E1580"/>
  <c r="F1580" s="1"/>
  <c r="E1579"/>
  <c r="F1579" s="1"/>
  <c r="E1578"/>
  <c r="F1578" s="1"/>
  <c r="E1577"/>
  <c r="F1577" s="1"/>
  <c r="F1576"/>
  <c r="F1575"/>
  <c r="E1575"/>
  <c r="F1574"/>
  <c r="F1573"/>
  <c r="F1572"/>
  <c r="E1572"/>
  <c r="F1571"/>
  <c r="E1571"/>
  <c r="F1570"/>
  <c r="E1570"/>
  <c r="F1569"/>
  <c r="F1568"/>
  <c r="F1567"/>
  <c r="F1566"/>
  <c r="F1565"/>
  <c r="F1564"/>
  <c r="F1563"/>
  <c r="E1563"/>
  <c r="F1562"/>
  <c r="E1562"/>
  <c r="F1561"/>
  <c r="E1561"/>
  <c r="F1560"/>
  <c r="E1560"/>
  <c r="F1559"/>
  <c r="E1559"/>
  <c r="F1558"/>
  <c r="E1558"/>
  <c r="F1557"/>
  <c r="E1557"/>
  <c r="F1556"/>
  <c r="E1556"/>
  <c r="F1555"/>
  <c r="E1555"/>
  <c r="F1554"/>
  <c r="E1554"/>
  <c r="F1553"/>
  <c r="E1553"/>
  <c r="F1552"/>
  <c r="E1552"/>
  <c r="F1551"/>
  <c r="E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17"/>
  <c r="F1516"/>
  <c r="F1515"/>
  <c r="F1514"/>
  <c r="F1513"/>
  <c r="F1512"/>
  <c r="F1511"/>
  <c r="F1510"/>
  <c r="E1509"/>
  <c r="F1509" s="1"/>
  <c r="E1508"/>
  <c r="F1508" s="1"/>
  <c r="E1507"/>
  <c r="F1507" s="1"/>
  <c r="E1506"/>
  <c r="F1506" s="1"/>
  <c r="E1505"/>
  <c r="F1505" s="1"/>
  <c r="E1504"/>
  <c r="F1504" s="1"/>
  <c r="E1503"/>
  <c r="F1503" s="1"/>
  <c r="E1502"/>
  <c r="F1502" s="1"/>
  <c r="E1501"/>
  <c r="F1501" s="1"/>
  <c r="E1500"/>
  <c r="F1500" s="1"/>
  <c r="E1499"/>
  <c r="F1499" s="1"/>
  <c r="E1498"/>
  <c r="F1498" s="1"/>
  <c r="E1497"/>
  <c r="F1497" s="1"/>
  <c r="E1496"/>
  <c r="F1496" s="1"/>
  <c r="E1495"/>
  <c r="F1495" s="1"/>
  <c r="E1494"/>
  <c r="F1494" s="1"/>
  <c r="E1493"/>
  <c r="F1493" s="1"/>
  <c r="E1492"/>
  <c r="F1492" s="1"/>
  <c r="E1491"/>
  <c r="F1491" s="1"/>
  <c r="E1490"/>
  <c r="F1490" s="1"/>
  <c r="E1489"/>
  <c r="F1489" s="1"/>
  <c r="E1488"/>
  <c r="F1488" s="1"/>
  <c r="E1487"/>
  <c r="F1487" s="1"/>
  <c r="E1486"/>
  <c r="F1486" s="1"/>
  <c r="E1485"/>
  <c r="F1485" s="1"/>
  <c r="E1484"/>
  <c r="F1484" s="1"/>
  <c r="F1483"/>
  <c r="F1482"/>
  <c r="E1482"/>
  <c r="F1481"/>
  <c r="E1481"/>
  <c r="F1480"/>
  <c r="F1479"/>
  <c r="F1478"/>
  <c r="E1478"/>
  <c r="F1477"/>
  <c r="E1477"/>
  <c r="F1476"/>
  <c r="E1476"/>
  <c r="F1475"/>
  <c r="E1475"/>
  <c r="F1474"/>
  <c r="E1474"/>
  <c r="F1473"/>
  <c r="E1473"/>
  <c r="F1472"/>
  <c r="E1472"/>
  <c r="F1471"/>
  <c r="E1471"/>
  <c r="F1470"/>
  <c r="E1470"/>
  <c r="F1469"/>
  <c r="E1469"/>
  <c r="F1468"/>
  <c r="E1468"/>
  <c r="F1467"/>
  <c r="E1467"/>
  <c r="F1466"/>
  <c r="E1466"/>
  <c r="F1465"/>
  <c r="E1465"/>
  <c r="F1464"/>
  <c r="E1464"/>
  <c r="F1463"/>
  <c r="E1463"/>
  <c r="F1462"/>
  <c r="E1462"/>
  <c r="F1461"/>
  <c r="E1461"/>
  <c r="F1460"/>
  <c r="E1460"/>
  <c r="F1459"/>
  <c r="E1459"/>
  <c r="F1458"/>
  <c r="E1458"/>
  <c r="F1457"/>
  <c r="E1457"/>
  <c r="F1456"/>
  <c r="E1456"/>
  <c r="F1455"/>
  <c r="E1455"/>
  <c r="F1454"/>
  <c r="E1454"/>
  <c r="F1453"/>
  <c r="E1453"/>
  <c r="F1452"/>
  <c r="E1452"/>
  <c r="F1451"/>
  <c r="E1451"/>
  <c r="F1450"/>
  <c r="E1450"/>
  <c r="F1449"/>
  <c r="E1449"/>
  <c r="F1448"/>
  <c r="E1448"/>
  <c r="F1447"/>
  <c r="F1446"/>
  <c r="F1445"/>
  <c r="E1445"/>
  <c r="F1444"/>
  <c r="E1444"/>
  <c r="F1443"/>
  <c r="E1443"/>
  <c r="F1442"/>
  <c r="F1441"/>
  <c r="F1440"/>
  <c r="F1439"/>
  <c r="F1438"/>
  <c r="E1437"/>
  <c r="F1437" s="1"/>
  <c r="F1436"/>
  <c r="F1435"/>
  <c r="F1434"/>
  <c r="F1433"/>
  <c r="E1433"/>
  <c r="F1432"/>
  <c r="E1432"/>
  <c r="F1431"/>
  <c r="E1431"/>
  <c r="F1430"/>
  <c r="E1430"/>
  <c r="F1429"/>
  <c r="E1429"/>
  <c r="F1428"/>
  <c r="E1428"/>
  <c r="F1427"/>
  <c r="E1427"/>
  <c r="F1426"/>
  <c r="E1426"/>
  <c r="F1425"/>
  <c r="E1424"/>
  <c r="F1424" s="1"/>
  <c r="E1423"/>
  <c r="F1423" s="1"/>
  <c r="E1422"/>
  <c r="F1422" s="1"/>
  <c r="E1421"/>
  <c r="F1421" s="1"/>
  <c r="E1420"/>
  <c r="F1420" s="1"/>
  <c r="F1419"/>
  <c r="F1418"/>
  <c r="E1418"/>
  <c r="F1417"/>
  <c r="E1417"/>
  <c r="F1416"/>
  <c r="E1415"/>
  <c r="F1415" s="1"/>
  <c r="F1414"/>
  <c r="F1413"/>
  <c r="E1413"/>
  <c r="F1412"/>
  <c r="F1411"/>
  <c r="F1410"/>
  <c r="E1409"/>
  <c r="F1409" s="1"/>
  <c r="E1408"/>
  <c r="F1408" s="1"/>
  <c r="E1407"/>
  <c r="F1407" s="1"/>
  <c r="E1406"/>
  <c r="F1406" s="1"/>
  <c r="E1405"/>
  <c r="F1405" s="1"/>
  <c r="E1404"/>
  <c r="F1404" s="1"/>
  <c r="E1403"/>
  <c r="F1403" s="1"/>
  <c r="E1402"/>
  <c r="F1402" s="1"/>
  <c r="E1401"/>
  <c r="F1401" s="1"/>
  <c r="E1400"/>
  <c r="F1400" s="1"/>
  <c r="E1399"/>
  <c r="F1399" s="1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E1380"/>
  <c r="F1380" s="1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E1349"/>
  <c r="F1349" s="1"/>
  <c r="E1348"/>
  <c r="F1348" s="1"/>
  <c r="E1347"/>
  <c r="F1347" s="1"/>
  <c r="F1346"/>
  <c r="F1345"/>
  <c r="F1344"/>
  <c r="F1343"/>
  <c r="F1342"/>
  <c r="F1341"/>
  <c r="F1340"/>
  <c r="F1339"/>
  <c r="E1338"/>
  <c r="F1338" s="1"/>
  <c r="E1337"/>
  <c r="F1337" s="1"/>
  <c r="E1336"/>
  <c r="F1336" s="1"/>
  <c r="E1335"/>
  <c r="F1335" s="1"/>
  <c r="E1334"/>
  <c r="F1334" s="1"/>
  <c r="E1333"/>
  <c r="F1333" s="1"/>
  <c r="E1332"/>
  <c r="F1332" s="1"/>
  <c r="E1331"/>
  <c r="F1331" s="1"/>
  <c r="E1330"/>
  <c r="F1330" s="1"/>
  <c r="E1329"/>
  <c r="F1329" s="1"/>
  <c r="F1328"/>
  <c r="F1327"/>
  <c r="E1327"/>
  <c r="F1326"/>
  <c r="E1326"/>
  <c r="F1325"/>
  <c r="E1324"/>
  <c r="F1324" s="1"/>
  <c r="E1323"/>
  <c r="F1323" s="1"/>
  <c r="E1322"/>
  <c r="F1322" s="1"/>
  <c r="E1321"/>
  <c r="F1321" s="1"/>
  <c r="E1320"/>
  <c r="F1320" s="1"/>
  <c r="E1319"/>
  <c r="F1319" s="1"/>
  <c r="E1318"/>
  <c r="F1318" s="1"/>
  <c r="E1317"/>
  <c r="F1317" s="1"/>
  <c r="E1316"/>
  <c r="F1316" s="1"/>
  <c r="E1315"/>
  <c r="F1315" s="1"/>
  <c r="E1314"/>
  <c r="F1314" s="1"/>
  <c r="E1313"/>
  <c r="F1313" s="1"/>
  <c r="F1312"/>
  <c r="F1311"/>
  <c r="E1311"/>
  <c r="F1310"/>
  <c r="E1309"/>
  <c r="F1309" s="1"/>
  <c r="F1308"/>
  <c r="F1307"/>
  <c r="E1307"/>
  <c r="F1306"/>
  <c r="E1306"/>
  <c r="F1305"/>
  <c r="E1304"/>
  <c r="F1304" s="1"/>
  <c r="E1303"/>
  <c r="F1303" s="1"/>
  <c r="E1302"/>
  <c r="F1302" s="1"/>
  <c r="E1301"/>
  <c r="F1301" s="1"/>
  <c r="E1300"/>
  <c r="F1300" s="1"/>
  <c r="E1299"/>
  <c r="F1299" s="1"/>
  <c r="E1298"/>
  <c r="F1298" s="1"/>
  <c r="E1297"/>
  <c r="F1297" s="1"/>
  <c r="F1296"/>
  <c r="E1295"/>
  <c r="F1295" s="1"/>
  <c r="F1294"/>
  <c r="E1293"/>
  <c r="F1293" s="1"/>
  <c r="E1292"/>
  <c r="F1292" s="1"/>
  <c r="E1291"/>
  <c r="F1291" s="1"/>
  <c r="F1290"/>
  <c r="F1289"/>
  <c r="E1289"/>
  <c r="F1288"/>
  <c r="E1288"/>
  <c r="F1287"/>
  <c r="E1287"/>
  <c r="F1286"/>
  <c r="E1286"/>
  <c r="F1285"/>
  <c r="E1285"/>
  <c r="F1284"/>
  <c r="E1284"/>
  <c r="F1283"/>
  <c r="E1282"/>
  <c r="F1282" s="1"/>
  <c r="E1281"/>
  <c r="F1281" s="1"/>
  <c r="E1280"/>
  <c r="F1280" s="1"/>
  <c r="F1279"/>
  <c r="E1279"/>
  <c r="F1278"/>
  <c r="E1278"/>
  <c r="F1277"/>
  <c r="E1277"/>
  <c r="F1276"/>
  <c r="E1276"/>
  <c r="F1275"/>
  <c r="E1275"/>
  <c r="F1274"/>
  <c r="E1274"/>
  <c r="F1273"/>
  <c r="F1272"/>
  <c r="F1271"/>
  <c r="F1270"/>
  <c r="F1269"/>
  <c r="F1268"/>
  <c r="F1267"/>
  <c r="E1266"/>
  <c r="F1266" s="1"/>
  <c r="E1265"/>
  <c r="F1265" s="1"/>
  <c r="E1264"/>
  <c r="F1264" s="1"/>
  <c r="E1263"/>
  <c r="F1263" s="1"/>
  <c r="F1262"/>
  <c r="E1262"/>
  <c r="F1261"/>
  <c r="E1261"/>
  <c r="F1260"/>
  <c r="E1260"/>
  <c r="F1259"/>
  <c r="E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E1227"/>
  <c r="F1226"/>
  <c r="E1226"/>
  <c r="F1225"/>
  <c r="E1225"/>
  <c r="F1224"/>
  <c r="E1224"/>
  <c r="F1223"/>
  <c r="E1223"/>
  <c r="F1222"/>
  <c r="E1222"/>
  <c r="F1221"/>
  <c r="E1221"/>
  <c r="F1220"/>
  <c r="E1220"/>
  <c r="F1219"/>
  <c r="E1219"/>
  <c r="F1218"/>
  <c r="E1218"/>
  <c r="F1217"/>
  <c r="E1217"/>
  <c r="F1216"/>
  <c r="E1216"/>
  <c r="F1215"/>
  <c r="E1215"/>
  <c r="F1214"/>
  <c r="E1214"/>
  <c r="F1213"/>
  <c r="E1213"/>
  <c r="F1212"/>
  <c r="E1212"/>
  <c r="F1211"/>
  <c r="E1211"/>
  <c r="F1210"/>
  <c r="E1210"/>
  <c r="F1209"/>
  <c r="E1209"/>
  <c r="F1208"/>
  <c r="E1208"/>
  <c r="F1207"/>
  <c r="F1206"/>
  <c r="F1205"/>
  <c r="E1204"/>
  <c r="F1204" s="1"/>
  <c r="E1203"/>
  <c r="F1203" s="1"/>
  <c r="E1202"/>
  <c r="F1202" s="1"/>
  <c r="E1201"/>
  <c r="F1201" s="1"/>
  <c r="E1200"/>
  <c r="F1200" s="1"/>
  <c r="F1199"/>
  <c r="E1199"/>
  <c r="F1198"/>
  <c r="E1198"/>
  <c r="F1197"/>
  <c r="F1196"/>
  <c r="F1195"/>
  <c r="E1194"/>
  <c r="F1194" s="1"/>
  <c r="E1193"/>
  <c r="F1193" s="1"/>
  <c r="F1192"/>
  <c r="F1191"/>
  <c r="F1190"/>
  <c r="F1189"/>
  <c r="F1188"/>
  <c r="F1187"/>
  <c r="E1186"/>
  <c r="F1186" s="1"/>
  <c r="F1185"/>
  <c r="E1185"/>
  <c r="E1184"/>
  <c r="F1184" s="1"/>
  <c r="F1183"/>
  <c r="E1183"/>
  <c r="F1182"/>
  <c r="E1182"/>
  <c r="F1181"/>
  <c r="E1181"/>
  <c r="F1180"/>
  <c r="E1180"/>
  <c r="F1179"/>
  <c r="E1179"/>
  <c r="F1178"/>
  <c r="E1178"/>
  <c r="F1177"/>
  <c r="E1177"/>
  <c r="F1176"/>
  <c r="E1176"/>
  <c r="F1175"/>
  <c r="E1175"/>
  <c r="F1174"/>
  <c r="E1174"/>
  <c r="F1173"/>
  <c r="E1173"/>
  <c r="F1172"/>
  <c r="E1172"/>
  <c r="F1171"/>
  <c r="E1171"/>
  <c r="F1170"/>
  <c r="E1170"/>
  <c r="F1169"/>
  <c r="E1169"/>
  <c r="F1168"/>
  <c r="E1168"/>
  <c r="F1167"/>
  <c r="E1167"/>
  <c r="F1166"/>
  <c r="F1165"/>
  <c r="F1164"/>
  <c r="F1163"/>
  <c r="F1162"/>
  <c r="E1162"/>
  <c r="F1161"/>
  <c r="F1160"/>
  <c r="F1159"/>
  <c r="F1158"/>
  <c r="F1157"/>
  <c r="F1156"/>
  <c r="F1155"/>
  <c r="E1155"/>
  <c r="F1154"/>
  <c r="E1154"/>
  <c r="F1153"/>
  <c r="E1153"/>
  <c r="F1152"/>
  <c r="F1151"/>
  <c r="F1150"/>
  <c r="F1149"/>
  <c r="F1148"/>
  <c r="F1147"/>
  <c r="F1146"/>
  <c r="F1145"/>
  <c r="F1144"/>
  <c r="F1143"/>
  <c r="F1142"/>
  <c r="F1141"/>
  <c r="E1141"/>
  <c r="F1140"/>
  <c r="E1140"/>
  <c r="F1139"/>
  <c r="E1139"/>
  <c r="F1138"/>
  <c r="E1138"/>
  <c r="F1137"/>
  <c r="E1137"/>
  <c r="F1136"/>
  <c r="F1135"/>
  <c r="F1134"/>
  <c r="F1133"/>
  <c r="F1132"/>
  <c r="E1132"/>
  <c r="F1131"/>
  <c r="F1130"/>
  <c r="F1129"/>
  <c r="E1128"/>
  <c r="F1128" s="1"/>
  <c r="F1127"/>
  <c r="F1126"/>
  <c r="F1125"/>
  <c r="F1124"/>
  <c r="E1123"/>
  <c r="F1123" s="1"/>
  <c r="E1122"/>
  <c r="F1122" s="1"/>
  <c r="E1121"/>
  <c r="F1121" s="1"/>
  <c r="F1120"/>
  <c r="E1120"/>
  <c r="F1119"/>
  <c r="E1119"/>
  <c r="F1118"/>
  <c r="E1118"/>
  <c r="F1117"/>
  <c r="E1117"/>
  <c r="F1116"/>
  <c r="E1116"/>
  <c r="F1115"/>
  <c r="E1115"/>
  <c r="F1114"/>
  <c r="F1113"/>
  <c r="F1112"/>
  <c r="F1111"/>
  <c r="F1110"/>
  <c r="E1109"/>
  <c r="F1109" s="1"/>
  <c r="E1108"/>
  <c r="F1108" s="1"/>
  <c r="E1107"/>
  <c r="F1107" s="1"/>
  <c r="E1106"/>
  <c r="F1106" s="1"/>
  <c r="E1105"/>
  <c r="F1105" s="1"/>
  <c r="E1104"/>
  <c r="F1104" s="1"/>
  <c r="E1103"/>
  <c r="F1103" s="1"/>
  <c r="E1102"/>
  <c r="F1102" s="1"/>
  <c r="E1101"/>
  <c r="F1101" s="1"/>
  <c r="E1100"/>
  <c r="F1100" s="1"/>
  <c r="E1099"/>
  <c r="F1099" s="1"/>
  <c r="F1098"/>
  <c r="E1098"/>
  <c r="F1097"/>
  <c r="E1097"/>
  <c r="F1096"/>
  <c r="E1096"/>
  <c r="F1095"/>
  <c r="E1095"/>
  <c r="F1094"/>
  <c r="E1094"/>
  <c r="F1093"/>
  <c r="E1093"/>
  <c r="F1092"/>
  <c r="E1092"/>
  <c r="F1091"/>
  <c r="E1091"/>
  <c r="F1090"/>
  <c r="E1090"/>
  <c r="F1089"/>
  <c r="E1089"/>
  <c r="F1088"/>
  <c r="E1088"/>
  <c r="F1087"/>
  <c r="E1087"/>
  <c r="F1086"/>
  <c r="E1086"/>
  <c r="F1085"/>
  <c r="E1085"/>
  <c r="F1084"/>
  <c r="E1084"/>
  <c r="F1083"/>
  <c r="E1083"/>
  <c r="F1082"/>
  <c r="E1082"/>
  <c r="F1081"/>
  <c r="E1081"/>
  <c r="F1080"/>
  <c r="E1080"/>
  <c r="F1079"/>
  <c r="E1079"/>
  <c r="F1078"/>
  <c r="E1078"/>
  <c r="F1077"/>
  <c r="E1077"/>
  <c r="F1076"/>
  <c r="E1076"/>
  <c r="F1075"/>
  <c r="E1075"/>
  <c r="F1074"/>
  <c r="E1074"/>
  <c r="F1073"/>
  <c r="E1073"/>
  <c r="F1072"/>
  <c r="E1072"/>
  <c r="F1071"/>
  <c r="E1071"/>
  <c r="F1070"/>
  <c r="E1070"/>
  <c r="F1069"/>
  <c r="E1069"/>
  <c r="F1068"/>
  <c r="E1068"/>
  <c r="F1067"/>
  <c r="E1067"/>
  <c r="F1066"/>
  <c r="E1066"/>
  <c r="F1065"/>
  <c r="F1064"/>
  <c r="F1063"/>
  <c r="F1062"/>
  <c r="F1061"/>
  <c r="F1060"/>
  <c r="F1059"/>
  <c r="F1058"/>
  <c r="F1057"/>
  <c r="E1056"/>
  <c r="F1056" s="1"/>
  <c r="E1055"/>
  <c r="F1055" s="1"/>
  <c r="F1054"/>
  <c r="F1053"/>
  <c r="E1053"/>
  <c r="F1052"/>
  <c r="E1052"/>
  <c r="F1051"/>
  <c r="E1051"/>
  <c r="F1050"/>
  <c r="E1049"/>
  <c r="F1049" s="1"/>
  <c r="E1048"/>
  <c r="F1048" s="1"/>
  <c r="E1047"/>
  <c r="F1047" s="1"/>
  <c r="E1046"/>
  <c r="F1046" s="1"/>
  <c r="E1045"/>
  <c r="F1045" s="1"/>
  <c r="E1044"/>
  <c r="F1044" s="1"/>
  <c r="E1043"/>
  <c r="F1043" s="1"/>
  <c r="E1042"/>
  <c r="F1042" s="1"/>
  <c r="E1041"/>
  <c r="F1041" s="1"/>
  <c r="E1040"/>
  <c r="F1040" s="1"/>
  <c r="E1039"/>
  <c r="F1039" s="1"/>
  <c r="E1038"/>
  <c r="F1038" s="1"/>
  <c r="E1037"/>
  <c r="F1037" s="1"/>
  <c r="E1036"/>
  <c r="F1036" s="1"/>
  <c r="F1035"/>
  <c r="F1034"/>
  <c r="F1033"/>
  <c r="F1032"/>
  <c r="E1032"/>
  <c r="F1031"/>
  <c r="F1030"/>
  <c r="F1029"/>
  <c r="F1028"/>
  <c r="F1027"/>
  <c r="E1027"/>
  <c r="F1026"/>
  <c r="E1026"/>
  <c r="F1025"/>
  <c r="E1025"/>
  <c r="F1024"/>
  <c r="E1024"/>
  <c r="F1023"/>
  <c r="E1023"/>
  <c r="F1022"/>
  <c r="E1022"/>
  <c r="F1021"/>
  <c r="F1020"/>
  <c r="F1019"/>
  <c r="E1018"/>
  <c r="F1018" s="1"/>
  <c r="E1017"/>
  <c r="F1017" s="1"/>
  <c r="E1016"/>
  <c r="F1016" s="1"/>
  <c r="E1015"/>
  <c r="F1015" s="1"/>
  <c r="F1014"/>
  <c r="E1013"/>
  <c r="F1013" s="1"/>
  <c r="E1012"/>
  <c r="F1012" s="1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E995"/>
  <c r="F994"/>
  <c r="E994"/>
  <c r="F993"/>
  <c r="E993"/>
  <c r="F992"/>
  <c r="E992"/>
  <c r="F991"/>
  <c r="E991"/>
  <c r="F990"/>
  <c r="F989"/>
  <c r="F988"/>
  <c r="E987"/>
  <c r="F987" s="1"/>
  <c r="E986"/>
  <c r="F986" s="1"/>
  <c r="E985"/>
  <c r="F985" s="1"/>
  <c r="F984"/>
  <c r="E984"/>
  <c r="F983"/>
  <c r="E983"/>
  <c r="F982"/>
  <c r="E982"/>
  <c r="F981"/>
  <c r="E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E934"/>
  <c r="F933"/>
  <c r="F932"/>
  <c r="F931"/>
  <c r="F930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E863"/>
  <c r="F863" s="1"/>
  <c r="F862"/>
  <c r="E861"/>
  <c r="F861" s="1"/>
  <c r="F860"/>
  <c r="E859"/>
  <c r="F859" s="1"/>
  <c r="F858"/>
  <c r="E858"/>
  <c r="F857"/>
  <c r="E857"/>
  <c r="F856"/>
  <c r="E856"/>
  <c r="F855"/>
  <c r="E855"/>
  <c r="F854"/>
  <c r="F853"/>
  <c r="F852"/>
  <c r="F851"/>
  <c r="F850"/>
  <c r="E850"/>
  <c r="F849"/>
  <c r="F848"/>
  <c r="F847"/>
  <c r="E846"/>
  <c r="F846" s="1"/>
  <c r="F845"/>
  <c r="F844"/>
  <c r="F843"/>
  <c r="F842"/>
  <c r="E842"/>
  <c r="F841"/>
  <c r="E841"/>
  <c r="F840"/>
  <c r="E839"/>
  <c r="F839" s="1"/>
  <c r="E838"/>
  <c r="F838" s="1"/>
  <c r="E837"/>
  <c r="F837" s="1"/>
  <c r="F836"/>
  <c r="E836"/>
  <c r="F835"/>
  <c r="E834"/>
  <c r="F834" s="1"/>
  <c r="F833"/>
  <c r="E832"/>
  <c r="F832" s="1"/>
  <c r="F831"/>
  <c r="E831"/>
  <c r="F830"/>
  <c r="E830"/>
  <c r="F829"/>
  <c r="E829"/>
  <c r="F828"/>
  <c r="E828"/>
  <c r="F827"/>
  <c r="E827"/>
  <c r="F826"/>
  <c r="E825"/>
  <c r="F825" s="1"/>
  <c r="E824"/>
  <c r="F824" s="1"/>
  <c r="E823"/>
  <c r="F823" s="1"/>
  <c r="E822"/>
  <c r="F822" s="1"/>
  <c r="E821"/>
  <c r="F821" s="1"/>
  <c r="E820"/>
  <c r="F820" s="1"/>
  <c r="E819"/>
  <c r="F819" s="1"/>
  <c r="E818"/>
  <c r="F818" s="1"/>
  <c r="F817"/>
  <c r="F816"/>
  <c r="E816"/>
  <c r="F815"/>
  <c r="E815"/>
  <c r="F814"/>
  <c r="E814"/>
  <c r="F813"/>
  <c r="E813"/>
  <c r="F812"/>
  <c r="E812"/>
  <c r="F811"/>
  <c r="E810"/>
  <c r="F810" s="1"/>
  <c r="F809"/>
  <c r="F808"/>
  <c r="F807"/>
  <c r="F806"/>
  <c r="F805"/>
  <c r="F804"/>
  <c r="E804"/>
  <c r="F803"/>
  <c r="E803"/>
  <c r="F802"/>
  <c r="E802"/>
  <c r="F801"/>
  <c r="E801"/>
  <c r="F800"/>
  <c r="E800"/>
  <c r="F799"/>
  <c r="E799"/>
  <c r="F798"/>
  <c r="E798"/>
  <c r="F797"/>
  <c r="E796"/>
  <c r="F796" s="1"/>
  <c r="E795"/>
  <c r="F795" s="1"/>
  <c r="E794"/>
  <c r="F794" s="1"/>
  <c r="F793"/>
  <c r="F792"/>
  <c r="E792"/>
  <c r="F791"/>
  <c r="E790"/>
  <c r="F790" s="1"/>
  <c r="E789"/>
  <c r="F789" s="1"/>
  <c r="E788"/>
  <c r="F788" s="1"/>
  <c r="F787"/>
  <c r="F786"/>
  <c r="E786"/>
  <c r="F785"/>
  <c r="E785"/>
  <c r="F784"/>
  <c r="E784"/>
  <c r="F783"/>
  <c r="E783"/>
  <c r="F782"/>
  <c r="F781"/>
  <c r="F780"/>
  <c r="E780"/>
  <c r="F779"/>
  <c r="E778"/>
  <c r="F778" s="1"/>
  <c r="F777"/>
  <c r="F776"/>
  <c r="E775"/>
  <c r="F775" s="1"/>
  <c r="F774"/>
  <c r="F773"/>
  <c r="E773"/>
  <c r="F772"/>
  <c r="E771"/>
  <c r="F771" s="1"/>
  <c r="E770"/>
  <c r="F770" s="1"/>
  <c r="E769"/>
  <c r="F769" s="1"/>
  <c r="E768"/>
  <c r="F768" s="1"/>
  <c r="E767"/>
  <c r="F767" s="1"/>
  <c r="F766"/>
  <c r="E765"/>
  <c r="F765" s="1"/>
  <c r="E764"/>
  <c r="F764" s="1"/>
  <c r="F763"/>
  <c r="E763"/>
  <c r="F762"/>
  <c r="E762"/>
  <c r="F761"/>
  <c r="E761"/>
  <c r="F760"/>
  <c r="E759"/>
  <c r="F759" s="1"/>
  <c r="E758"/>
  <c r="F758" s="1"/>
  <c r="E757"/>
  <c r="F757" s="1"/>
  <c r="F756"/>
  <c r="F755"/>
  <c r="E755"/>
  <c r="F754"/>
  <c r="E754"/>
  <c r="F753"/>
  <c r="E753"/>
  <c r="F752"/>
  <c r="E751"/>
  <c r="F751" s="1"/>
  <c r="E750"/>
  <c r="F750" s="1"/>
  <c r="E749"/>
  <c r="F749" s="1"/>
  <c r="E748"/>
  <c r="F748" s="1"/>
  <c r="E747"/>
  <c r="F747" s="1"/>
  <c r="F746"/>
  <c r="F745"/>
  <c r="E745"/>
  <c r="F744"/>
  <c r="E744"/>
  <c r="F743"/>
  <c r="E743"/>
  <c r="F742"/>
  <c r="E742"/>
  <c r="F741"/>
  <c r="E741"/>
  <c r="F740"/>
  <c r="E740"/>
  <c r="F739"/>
  <c r="E739"/>
  <c r="F738"/>
  <c r="E737"/>
  <c r="F737" s="1"/>
  <c r="F736"/>
  <c r="E735"/>
  <c r="F735" s="1"/>
  <c r="E734"/>
  <c r="F734" s="1"/>
  <c r="F733"/>
  <c r="E733"/>
  <c r="E732"/>
  <c r="F732" s="1"/>
  <c r="F731"/>
  <c r="E730"/>
  <c r="F730" s="1"/>
  <c r="E729"/>
  <c r="F729" s="1"/>
  <c r="E728"/>
  <c r="F728" s="1"/>
  <c r="F727"/>
  <c r="E726"/>
  <c r="F726" s="1"/>
  <c r="E725"/>
  <c r="F725" s="1"/>
  <c r="E724"/>
  <c r="F724" s="1"/>
  <c r="F723"/>
  <c r="E723"/>
  <c r="F722"/>
  <c r="E721"/>
  <c r="F721" s="1"/>
  <c r="F720"/>
  <c r="E719"/>
  <c r="F719" s="1"/>
  <c r="F718"/>
  <c r="E718"/>
  <c r="F717"/>
  <c r="E717"/>
  <c r="F716"/>
  <c r="E716"/>
  <c r="F715"/>
  <c r="E715"/>
  <c r="F714"/>
  <c r="E713"/>
  <c r="F713" s="1"/>
  <c r="E712"/>
  <c r="F712" s="1"/>
  <c r="E711"/>
  <c r="F711" s="1"/>
  <c r="E710"/>
  <c r="F710" s="1"/>
  <c r="E709"/>
  <c r="F709" s="1"/>
  <c r="F708"/>
  <c r="E708"/>
  <c r="F707"/>
  <c r="E707"/>
  <c r="F706"/>
  <c r="E706"/>
  <c r="F705"/>
  <c r="E705"/>
  <c r="F704"/>
  <c r="E704"/>
  <c r="F703"/>
  <c r="E703"/>
  <c r="F702"/>
  <c r="E702"/>
  <c r="F701"/>
  <c r="E701"/>
  <c r="F700"/>
  <c r="E700"/>
  <c r="F699"/>
  <c r="E699"/>
  <c r="F698"/>
  <c r="E698"/>
  <c r="F697"/>
  <c r="E697"/>
  <c r="F696"/>
  <c r="E696"/>
  <c r="F695"/>
  <c r="E695"/>
  <c r="F694"/>
  <c r="E693"/>
  <c r="F693" s="1"/>
  <c r="E692"/>
  <c r="F692" s="1"/>
  <c r="E691"/>
  <c r="F691" s="1"/>
  <c r="E690"/>
  <c r="F690" s="1"/>
  <c r="F689"/>
  <c r="F687"/>
  <c r="F686"/>
  <c r="F685"/>
  <c r="F684"/>
  <c r="F683"/>
  <c r="F682"/>
  <c r="F681"/>
  <c r="F680"/>
  <c r="F679"/>
  <c r="F678"/>
  <c r="F677"/>
  <c r="F676"/>
  <c r="F675"/>
  <c r="E674"/>
  <c r="F674" s="1"/>
  <c r="E673"/>
  <c r="F673" s="1"/>
  <c r="F672"/>
  <c r="E672"/>
  <c r="F671"/>
  <c r="E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E361"/>
  <c r="F361" s="1"/>
  <c r="E360"/>
  <c r="F360" s="1"/>
  <c r="E359"/>
  <c r="F359" s="1"/>
  <c r="F358"/>
  <c r="E358"/>
  <c r="F357"/>
  <c r="F356"/>
  <c r="F355"/>
  <c r="F354"/>
  <c r="F353"/>
  <c r="F352"/>
  <c r="F351"/>
  <c r="E350"/>
  <c r="F350" s="1"/>
  <c r="E349"/>
  <c r="F349" s="1"/>
  <c r="E348"/>
  <c r="F348" s="1"/>
  <c r="E347"/>
  <c r="F347" s="1"/>
  <c r="E346"/>
  <c r="F346" s="1"/>
  <c r="F345"/>
  <c r="E345"/>
  <c r="F344"/>
  <c r="E344"/>
  <c r="F343"/>
  <c r="E343"/>
  <c r="F342"/>
  <c r="E342"/>
  <c r="E341"/>
  <c r="F341" s="1"/>
  <c r="E340"/>
  <c r="F340" s="1"/>
  <c r="F339"/>
  <c r="E339"/>
  <c r="F338"/>
  <c r="E338"/>
  <c r="F337"/>
  <c r="E337"/>
  <c r="F336"/>
  <c r="E336"/>
  <c r="F335"/>
  <c r="E335"/>
  <c r="F334"/>
  <c r="E334"/>
  <c r="F333"/>
  <c r="F332"/>
  <c r="F331"/>
  <c r="F330"/>
  <c r="F329"/>
  <c r="E329"/>
  <c r="F328"/>
  <c r="F327"/>
  <c r="F326"/>
  <c r="E326"/>
  <c r="F325"/>
  <c r="E325"/>
  <c r="F324"/>
  <c r="E324"/>
  <c r="F323"/>
  <c r="E322"/>
  <c r="F322" s="1"/>
  <c r="E321"/>
  <c r="F321" s="1"/>
  <c r="F320"/>
  <c r="F319"/>
  <c r="F318"/>
  <c r="F317"/>
  <c r="F316"/>
  <c r="F315"/>
  <c r="F314"/>
  <c r="F313"/>
  <c r="F312"/>
  <c r="F311"/>
  <c r="E310"/>
  <c r="F310" s="1"/>
  <c r="E309"/>
  <c r="F309" s="1"/>
  <c r="E308"/>
  <c r="F308" s="1"/>
  <c r="F307"/>
  <c r="E307"/>
  <c r="F306"/>
  <c r="E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E279"/>
  <c r="F278"/>
  <c r="E277"/>
  <c r="F277" s="1"/>
  <c r="F276"/>
  <c r="E275"/>
  <c r="F275" s="1"/>
  <c r="F274"/>
  <c r="E273"/>
  <c r="F273" s="1"/>
  <c r="F272"/>
  <c r="F271"/>
  <c r="E270"/>
  <c r="F270" s="1"/>
  <c r="F269"/>
  <c r="E269"/>
  <c r="F268"/>
  <c r="E268"/>
  <c r="F267"/>
  <c r="E267"/>
  <c r="F266"/>
  <c r="E266"/>
  <c r="F265"/>
  <c r="E265"/>
  <c r="F264"/>
  <c r="F263"/>
  <c r="F262"/>
  <c r="F261"/>
  <c r="F260"/>
  <c r="F259"/>
  <c r="F258"/>
  <c r="E257"/>
  <c r="F257" s="1"/>
  <c r="E256"/>
  <c r="F256" s="1"/>
  <c r="F255"/>
  <c r="E255"/>
  <c r="F254"/>
  <c r="E254"/>
  <c r="F253"/>
  <c r="E253"/>
  <c r="F252"/>
  <c r="F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F240"/>
  <c r="F239"/>
  <c r="F238"/>
  <c r="F237"/>
  <c r="E237"/>
  <c r="F236"/>
  <c r="E236"/>
  <c r="F235"/>
  <c r="E235"/>
  <c r="E234"/>
  <c r="F234" s="1"/>
  <c r="F233"/>
  <c r="E232"/>
  <c r="F232" s="1"/>
  <c r="E231"/>
  <c r="F231" s="1"/>
  <c r="E230"/>
  <c r="F230" s="1"/>
  <c r="E229"/>
  <c r="F229" s="1"/>
  <c r="E228"/>
  <c r="F228" s="1"/>
  <c r="E227"/>
  <c r="F227" s="1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09"/>
  <c r="F209" s="1"/>
  <c r="E208"/>
  <c r="F208" s="1"/>
  <c r="E207"/>
  <c r="F207" s="1"/>
  <c r="E206"/>
  <c r="F206" s="1"/>
  <c r="E205"/>
  <c r="F205" s="1"/>
  <c r="F204"/>
  <c r="E203"/>
  <c r="F203" s="1"/>
  <c r="F202"/>
  <c r="F201"/>
  <c r="F200"/>
  <c r="E199"/>
  <c r="F199" s="1"/>
  <c r="E198"/>
  <c r="F198" s="1"/>
  <c r="E197"/>
  <c r="F197" s="1"/>
  <c r="E196"/>
  <c r="F196" s="1"/>
  <c r="E195"/>
  <c r="F195" s="1"/>
  <c r="E194"/>
  <c r="F194" s="1"/>
  <c r="E193"/>
  <c r="F193" s="1"/>
  <c r="F192"/>
  <c r="E192"/>
  <c r="F191"/>
  <c r="E191"/>
  <c r="F190"/>
  <c r="E190"/>
  <c r="F189"/>
  <c r="E189"/>
  <c r="F188"/>
  <c r="E188"/>
  <c r="F187"/>
  <c r="E187"/>
  <c r="E186"/>
  <c r="F186" s="1"/>
  <c r="F185"/>
  <c r="E185"/>
  <c r="E184"/>
  <c r="F184" s="1"/>
  <c r="F183"/>
  <c r="E183"/>
  <c r="F182"/>
  <c r="E181"/>
  <c r="F181" s="1"/>
  <c r="E180"/>
  <c r="F180" s="1"/>
  <c r="F179"/>
  <c r="E179"/>
  <c r="E178"/>
  <c r="F178" s="1"/>
  <c r="F177"/>
  <c r="E176"/>
  <c r="F176" s="1"/>
  <c r="E175"/>
  <c r="F175" s="1"/>
  <c r="E174"/>
  <c r="F174" s="1"/>
  <c r="E173"/>
  <c r="F173" s="1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F162"/>
  <c r="F161"/>
  <c r="E161"/>
  <c r="F160"/>
  <c r="E160"/>
  <c r="F159"/>
  <c r="E159"/>
  <c r="F158"/>
  <c r="E158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E139"/>
  <c r="F139" s="1"/>
  <c r="F138"/>
  <c r="E138"/>
  <c r="F137"/>
  <c r="E136"/>
  <c r="F136" s="1"/>
  <c r="E135"/>
  <c r="F135" s="1"/>
  <c r="E134"/>
  <c r="F134" s="1"/>
  <c r="E133"/>
  <c r="F133" s="1"/>
  <c r="E132"/>
  <c r="F132" s="1"/>
  <c r="F131"/>
  <c r="E131"/>
  <c r="F130"/>
  <c r="E130"/>
  <c r="F129"/>
  <c r="E128"/>
  <c r="F128" s="1"/>
  <c r="E127"/>
  <c r="F127" s="1"/>
  <c r="E126"/>
  <c r="F126" s="1"/>
  <c r="E125"/>
  <c r="F125" s="1"/>
  <c r="E124"/>
  <c r="F124" s="1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F106"/>
  <c r="F105"/>
  <c r="F104"/>
  <c r="F103"/>
  <c r="F102"/>
  <c r="F101"/>
  <c r="F100"/>
  <c r="F99"/>
  <c r="F98"/>
  <c r="F97"/>
  <c r="F96"/>
  <c r="F95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F85"/>
  <c r="E85"/>
  <c r="F84"/>
  <c r="E84"/>
  <c r="F83"/>
  <c r="E83"/>
  <c r="F82"/>
  <c r="E82"/>
  <c r="F81"/>
  <c r="F80"/>
  <c r="F79"/>
  <c r="F78"/>
  <c r="F77"/>
  <c r="F76"/>
  <c r="F75"/>
  <c r="F74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E48"/>
  <c r="F48" s="1"/>
  <c r="E47"/>
  <c r="F47" s="1"/>
  <c r="E46"/>
  <c r="F46" s="1"/>
  <c r="F45"/>
  <c r="E45"/>
  <c r="F44"/>
  <c r="E44"/>
  <c r="F43"/>
  <c r="E43"/>
  <c r="F42"/>
  <c r="E42"/>
  <c r="F41"/>
  <c r="E41"/>
  <c r="E40"/>
  <c r="F40" s="1"/>
  <c r="F39"/>
  <c r="E39"/>
  <c r="E38"/>
  <c r="F38" s="1"/>
  <c r="F37"/>
  <c r="E37"/>
  <c r="E36"/>
  <c r="F36" s="1"/>
  <c r="E35"/>
  <c r="F35" s="1"/>
  <c r="E34"/>
  <c r="F34" s="1"/>
  <c r="E33"/>
  <c r="F33" s="1"/>
  <c r="E32"/>
  <c r="F32" s="1"/>
  <c r="E31"/>
  <c r="F31" s="1"/>
  <c r="F30"/>
  <c r="E29"/>
  <c r="F29" s="1"/>
  <c r="E28"/>
  <c r="F28" s="1"/>
  <c r="E27"/>
  <c r="F27" s="1"/>
  <c r="F26"/>
  <c r="E26"/>
  <c r="F25"/>
  <c r="E25"/>
  <c r="F24"/>
  <c r="E24"/>
  <c r="F23"/>
  <c r="E23"/>
  <c r="F22"/>
  <c r="E21"/>
  <c r="F21" s="1"/>
  <c r="E20"/>
  <c r="F20" s="1"/>
  <c r="E19"/>
  <c r="F19" s="1"/>
  <c r="E18"/>
  <c r="F18" s="1"/>
  <c r="F17"/>
  <c r="F16"/>
  <c r="E16"/>
  <c r="F15"/>
  <c r="E15"/>
  <c r="F14"/>
  <c r="F13"/>
  <c r="F12"/>
  <c r="E11"/>
  <c r="F11" s="1"/>
  <c r="F10"/>
  <c r="F9"/>
  <c r="E9"/>
  <c r="F8"/>
  <c r="E8"/>
  <c r="F7"/>
  <c r="E6"/>
  <c r="F6" s="1"/>
  <c r="E5"/>
  <c r="F5" s="1"/>
  <c r="F4"/>
  <c r="F3"/>
  <c r="E3"/>
  <c r="F2"/>
  <c r="E2"/>
  <c r="A9" i="1"/>
  <c r="A10"/>
  <c r="B10" i="2"/>
  <c r="E10"/>
  <c r="F10"/>
  <c r="B11"/>
  <c r="E11"/>
  <c r="F11" s="1"/>
  <c r="B12"/>
  <c r="E12"/>
  <c r="F12" s="1"/>
  <c r="B9"/>
  <c r="E9"/>
  <c r="F9" s="1"/>
  <c r="A11" i="1"/>
  <c r="A12"/>
  <c r="A13"/>
  <c r="E8" i="2"/>
  <c r="B8"/>
  <c r="C9" i="1"/>
  <c r="C10"/>
  <c r="C11"/>
  <c r="C12"/>
  <c r="C13"/>
  <c r="C14"/>
  <c r="C15"/>
  <c r="C16"/>
  <c r="C17"/>
  <c r="C18"/>
  <c r="G27"/>
  <c r="B27"/>
  <c r="F8" i="2" l="1"/>
  <c r="A14" i="1" l="1"/>
  <c r="A15"/>
  <c r="A16"/>
  <c r="A17"/>
  <c r="A18"/>
  <c r="A19"/>
  <c r="A20"/>
  <c r="A21"/>
  <c r="A22"/>
  <c r="A23"/>
  <c r="A24"/>
  <c r="C19"/>
  <c r="C20"/>
  <c r="C21"/>
  <c r="C22"/>
  <c r="C23"/>
  <c r="C24"/>
  <c r="E10"/>
  <c r="E11"/>
  <c r="E12"/>
  <c r="E13"/>
  <c r="E14"/>
  <c r="E15"/>
  <c r="E16"/>
  <c r="E17"/>
  <c r="E18"/>
  <c r="E19"/>
  <c r="E20"/>
  <c r="E21"/>
  <c r="E22"/>
  <c r="E23"/>
  <c r="E24"/>
  <c r="G12"/>
  <c r="G13"/>
  <c r="G14"/>
  <c r="G15"/>
  <c r="G16"/>
  <c r="G17"/>
  <c r="G18"/>
  <c r="G19"/>
  <c r="G20"/>
  <c r="G21"/>
  <c r="G22"/>
  <c r="G23"/>
  <c r="G24"/>
  <c r="B12"/>
  <c r="B13"/>
  <c r="B14"/>
  <c r="B15"/>
  <c r="B16"/>
  <c r="B17"/>
  <c r="B18"/>
  <c r="B19"/>
  <c r="B20"/>
  <c r="B21"/>
  <c r="B22"/>
  <c r="B23"/>
  <c r="B24"/>
  <c r="G10" l="1"/>
  <c r="G11"/>
  <c r="B10"/>
  <c r="B11"/>
  <c r="I10" l="1"/>
  <c r="I11"/>
  <c r="I12"/>
  <c r="I13"/>
  <c r="I14"/>
  <c r="I15"/>
  <c r="I16"/>
  <c r="F16" i="2"/>
  <c r="I17" i="1" s="1"/>
  <c r="F17" i="2"/>
  <c r="I18" i="1" s="1"/>
  <c r="F18" i="2"/>
  <c r="I19" i="1" s="1"/>
  <c r="F19" i="2"/>
  <c r="I20" i="1" s="1"/>
  <c r="F20" i="2"/>
  <c r="I21" i="1" s="1"/>
  <c r="F21" i="2"/>
  <c r="I22" i="1" s="1"/>
  <c r="F22" i="2"/>
  <c r="I23" i="1" s="1"/>
  <c r="F23" i="2"/>
  <c r="I24" i="1" s="1"/>
  <c r="B5"/>
  <c r="B4"/>
  <c r="A2" s="1"/>
  <c r="L10"/>
  <c r="L11"/>
  <c r="L12"/>
  <c r="L13"/>
  <c r="L14"/>
  <c r="L15"/>
  <c r="L16"/>
  <c r="L17"/>
  <c r="L18"/>
  <c r="L19"/>
  <c r="L20"/>
  <c r="L21"/>
  <c r="L22"/>
  <c r="L23"/>
  <c r="L24"/>
  <c r="L9"/>
  <c r="E9"/>
  <c r="G9"/>
  <c r="B9"/>
  <c r="F24" i="2" l="1"/>
  <c r="I25" i="1" s="1"/>
  <c r="B7" s="1"/>
  <c r="I9"/>
  <c r="H7" l="1"/>
</calcChain>
</file>

<file path=xl/sharedStrings.xml><?xml version="1.0" encoding="utf-8"?>
<sst xmlns="http://schemas.openxmlformats.org/spreadsheetml/2006/main" count="5805" uniqueCount="3468">
  <si>
    <t>품명</t>
    <phoneticPr fontId="2" type="noConversion"/>
  </si>
  <si>
    <t>수량</t>
    <phoneticPr fontId="2" type="noConversion"/>
  </si>
  <si>
    <t>단가</t>
    <phoneticPr fontId="2" type="noConversion"/>
  </si>
  <si>
    <t>금액</t>
    <phoneticPr fontId="2" type="noConversion"/>
  </si>
  <si>
    <t>비고</t>
    <phoneticPr fontId="2" type="noConversion"/>
  </si>
  <si>
    <t>합계금액</t>
    <phoneticPr fontId="2" type="noConversion"/>
  </si>
  <si>
    <t>거  래  명  세  서</t>
    <phoneticPr fontId="2" type="noConversion"/>
  </si>
  <si>
    <t>(공급일자)</t>
    <phoneticPr fontId="2" type="noConversion"/>
  </si>
  <si>
    <t>합    계</t>
    <phoneticPr fontId="2" type="noConversion"/>
  </si>
  <si>
    <t>등록번호</t>
    <phoneticPr fontId="2" type="noConversion"/>
  </si>
  <si>
    <t>상      호</t>
    <phoneticPr fontId="2" type="noConversion"/>
  </si>
  <si>
    <t>업      태</t>
    <phoneticPr fontId="2" type="noConversion"/>
  </si>
  <si>
    <t>공급자</t>
    <phoneticPr fontId="2" type="noConversion"/>
  </si>
  <si>
    <t>도소매</t>
    <phoneticPr fontId="2" type="noConversion"/>
  </si>
  <si>
    <t>거래처</t>
    <phoneticPr fontId="2" type="noConversion"/>
  </si>
  <si>
    <t>번호</t>
    <phoneticPr fontId="2" type="noConversion"/>
  </si>
  <si>
    <t>공급일자</t>
    <phoneticPr fontId="2" type="noConversion"/>
  </si>
  <si>
    <t>품목</t>
    <phoneticPr fontId="2" type="noConversion"/>
  </si>
  <si>
    <t>수량</t>
    <phoneticPr fontId="2" type="noConversion"/>
  </si>
  <si>
    <t>단가</t>
    <phoneticPr fontId="2" type="noConversion"/>
  </si>
  <si>
    <t>비고</t>
    <phoneticPr fontId="2" type="noConversion"/>
  </si>
  <si>
    <t>(거래번호)</t>
    <phoneticPr fontId="2" type="noConversion"/>
  </si>
  <si>
    <t>금액</t>
    <phoneticPr fontId="2" type="noConversion"/>
  </si>
  <si>
    <t>합      계</t>
    <phoneticPr fontId="2" type="noConversion"/>
  </si>
  <si>
    <t>주      소</t>
    <phoneticPr fontId="2" type="noConversion"/>
  </si>
  <si>
    <t>성      명</t>
    <phoneticPr fontId="2" type="noConversion"/>
  </si>
  <si>
    <t>종      목</t>
    <phoneticPr fontId="2" type="noConversion"/>
  </si>
  <si>
    <t>(병원+연월일+발행번호/업체)</t>
    <phoneticPr fontId="2" type="noConversion"/>
  </si>
  <si>
    <t>E2-031-107</t>
  </si>
  <si>
    <t>나일론3/0 (아이리)</t>
  </si>
  <si>
    <t>나일론4/0 (아이리)</t>
  </si>
  <si>
    <t>나일론5/0 (아이리)</t>
  </si>
  <si>
    <t>C0-407-002</t>
  </si>
  <si>
    <t>BF-040-2AW</t>
  </si>
  <si>
    <t>BF-040-3AW</t>
  </si>
  <si>
    <t>메디노바</t>
  </si>
  <si>
    <t>C5-433-066</t>
  </si>
  <si>
    <t>C6-406-066</t>
  </si>
  <si>
    <t>2중관수은체온계</t>
  </si>
  <si>
    <t>3M 종이반창고</t>
  </si>
  <si>
    <t>3way-stopcock(세운)</t>
  </si>
  <si>
    <t>가멕스 글러브</t>
  </si>
  <si>
    <t>객담통</t>
  </si>
  <si>
    <t>과산화수소</t>
  </si>
  <si>
    <t>귀체온계 캡</t>
  </si>
  <si>
    <t xml:space="preserve">귀체온계(브라운) </t>
  </si>
  <si>
    <t>글러브</t>
  </si>
  <si>
    <t>글리세린(구미제약)</t>
  </si>
  <si>
    <t>나비침</t>
  </si>
  <si>
    <t>마킹펜</t>
  </si>
  <si>
    <t>메스날</t>
  </si>
  <si>
    <t>면반창고</t>
  </si>
  <si>
    <t>바세린</t>
  </si>
  <si>
    <t xml:space="preserve">바이오로지칼 인디게이터 </t>
  </si>
  <si>
    <t>붕산</t>
  </si>
  <si>
    <t>블랙나일론8/0</t>
  </si>
  <si>
    <t>블랙나일론9/0</t>
  </si>
  <si>
    <t xml:space="preserve">산소마스크 </t>
  </si>
  <si>
    <t xml:space="preserve">서지칼 젤(미제) </t>
  </si>
  <si>
    <t>설압자</t>
  </si>
  <si>
    <t>소노젤리</t>
  </si>
  <si>
    <t>솜면봉(수성)</t>
  </si>
  <si>
    <t>수은혈압커프</t>
  </si>
  <si>
    <t>스킨 스템플러</t>
  </si>
  <si>
    <t>스킨트렉션</t>
  </si>
  <si>
    <t>스테리스트립(3m)</t>
  </si>
  <si>
    <t>스파이날 니들</t>
  </si>
  <si>
    <t>스크럽솔</t>
  </si>
  <si>
    <t>셕션튜브 4호</t>
  </si>
  <si>
    <t>실리콘레빈튜브(세운)</t>
  </si>
  <si>
    <t>아세톤(동아제약)</t>
  </si>
  <si>
    <t>안과용각침</t>
  </si>
  <si>
    <t>알루미늄스프린트 (소)</t>
  </si>
  <si>
    <t>에네마주사기 50cc</t>
  </si>
  <si>
    <t>에어웨이</t>
  </si>
  <si>
    <t>외각용각침</t>
  </si>
  <si>
    <t>외과용각침</t>
  </si>
  <si>
    <t>외과용젤</t>
  </si>
  <si>
    <t>일회용스포이드(삼온스)</t>
  </si>
  <si>
    <t>전기핫팩</t>
  </si>
  <si>
    <t>젤폼</t>
  </si>
  <si>
    <t>주사침 26G*2</t>
  </si>
  <si>
    <t>주사침(제일테크)</t>
  </si>
  <si>
    <t>카덱스</t>
  </si>
  <si>
    <t>코튼볼(수성)</t>
  </si>
  <si>
    <t>크로믹1/0 C133</t>
  </si>
  <si>
    <t>토니켓</t>
  </si>
  <si>
    <t>페리픽스 701</t>
  </si>
  <si>
    <t>펜로즈드레인튜브</t>
  </si>
  <si>
    <t>포비돈(구미제약) 4L 7.5%</t>
  </si>
  <si>
    <t>폴리글러브</t>
  </si>
  <si>
    <t>해파린캡</t>
  </si>
  <si>
    <t>헤드스트립</t>
  </si>
  <si>
    <t>혈당스틱</t>
  </si>
  <si>
    <t>혈압계</t>
  </si>
  <si>
    <t>혈압계소포이드</t>
  </si>
  <si>
    <t>화이트실크</t>
  </si>
  <si>
    <t>화이트실크 5호</t>
  </si>
  <si>
    <t>화이트실크 #6</t>
  </si>
  <si>
    <t>Y형 연결관</t>
  </si>
  <si>
    <t>엔도튜브세척솔</t>
  </si>
  <si>
    <t>유리주사기</t>
  </si>
  <si>
    <t>체온계(수은)</t>
  </si>
  <si>
    <t>에치본드 3/0</t>
  </si>
  <si>
    <t>반창고</t>
  </si>
  <si>
    <t>K1-004-002</t>
  </si>
  <si>
    <t>코드번호</t>
    <phoneticPr fontId="2" type="noConversion"/>
  </si>
  <si>
    <t>Suction Catheter</t>
  </si>
  <si>
    <t>LX164R</t>
  </si>
  <si>
    <t>C0-424-002</t>
  </si>
  <si>
    <t>perifix epidural fiter set</t>
  </si>
  <si>
    <t>ACE Grip (With Monofusion)</t>
  </si>
  <si>
    <t>UACKSON LEE</t>
  </si>
  <si>
    <t>H9102</t>
  </si>
  <si>
    <t>Gelpi Retractor</t>
  </si>
  <si>
    <t>환 자 명</t>
    <phoneticPr fontId="2" type="noConversion"/>
  </si>
  <si>
    <t>사 용 자</t>
    <phoneticPr fontId="2" type="noConversion"/>
  </si>
  <si>
    <t>환 자 명</t>
    <phoneticPr fontId="2" type="noConversion"/>
  </si>
  <si>
    <t>스타키넷 3"</t>
  </si>
  <si>
    <t>스타키넷 4"</t>
  </si>
  <si>
    <t>규격</t>
    <phoneticPr fontId="2" type="noConversion"/>
  </si>
  <si>
    <t>DHS Trochanter Stabilizing Plate</t>
  </si>
  <si>
    <t>Tibia Proximal Locking Plate</t>
  </si>
  <si>
    <t>Tibia Distal Locking Plate</t>
  </si>
  <si>
    <t>C3-209-003</t>
  </si>
  <si>
    <t>Compact Hand 1.5-Extended H Plate</t>
  </si>
  <si>
    <t>Oxinium Femoral Component</t>
  </si>
  <si>
    <t>Automer Standard Set</t>
  </si>
  <si>
    <t>Multiple Ligament Washer</t>
  </si>
  <si>
    <t>APIS Cable With Sleeve</t>
  </si>
  <si>
    <t>Cortical Half Pin</t>
  </si>
  <si>
    <t>1Level+Cage2</t>
  </si>
  <si>
    <t>2Level+Cage2</t>
  </si>
  <si>
    <t>2"</t>
  </si>
  <si>
    <t>3"</t>
  </si>
  <si>
    <t>4"</t>
  </si>
  <si>
    <t>5"</t>
  </si>
  <si>
    <t>6"</t>
  </si>
  <si>
    <t>Racz Catheter</t>
  </si>
  <si>
    <t>E2-101-006</t>
  </si>
  <si>
    <t>E2-111-006</t>
  </si>
  <si>
    <t>Tibial Tray</t>
  </si>
  <si>
    <t>E2-121-006</t>
  </si>
  <si>
    <t>Bearing</t>
  </si>
  <si>
    <t>㈜케이엠메드</t>
    <phoneticPr fontId="2" type="noConversion"/>
  </si>
  <si>
    <t>617 - 81 - 98257</t>
    <phoneticPr fontId="2" type="noConversion"/>
  </si>
  <si>
    <t>부산시 수영구 남천동 수영로408번길20(반석빌딩 B1)</t>
    <phoneticPr fontId="2" type="noConversion"/>
  </si>
  <si>
    <t>㈜ 케이엠메드                 전화번호: (051)625-8840   팩      스: (051)625-8848</t>
    <phoneticPr fontId="2" type="noConversion"/>
  </si>
  <si>
    <t>종합의료기기</t>
    <phoneticPr fontId="2" type="noConversion"/>
  </si>
  <si>
    <t>이응중</t>
    <phoneticPr fontId="2" type="noConversion"/>
  </si>
  <si>
    <t>Cannular System</t>
  </si>
  <si>
    <t>Ligament Washer</t>
  </si>
  <si>
    <t>Bioloc Delat Head</t>
  </si>
  <si>
    <t>Trabecular Metal Modular Cup</t>
  </si>
  <si>
    <t>Bioloc Delat Liner</t>
  </si>
  <si>
    <t>Saw Blade</t>
  </si>
  <si>
    <t>Osteotwin</t>
  </si>
  <si>
    <t>APIS Self-Tapping Screw</t>
  </si>
  <si>
    <t>E.O GAS PACK</t>
  </si>
  <si>
    <t>Expert A2FN</t>
  </si>
  <si>
    <t>Bio-Tenodesis Screw</t>
  </si>
  <si>
    <t>Palacos R+G</t>
  </si>
  <si>
    <t>Bipolar Cord Pin</t>
  </si>
  <si>
    <t>Cerclage Cable With Crimp</t>
  </si>
  <si>
    <t>보비팁 클리너</t>
  </si>
  <si>
    <t>주사침(한백) 23G*60mm</t>
  </si>
  <si>
    <t>Sirus Femoral Nail Set</t>
  </si>
  <si>
    <t>2.7 Conical Screw</t>
  </si>
  <si>
    <t>Arthrowand Cable</t>
  </si>
  <si>
    <t>3.4 Straight</t>
  </si>
  <si>
    <t>Multiple External Fixator</t>
  </si>
  <si>
    <t>C1-002-016</t>
  </si>
  <si>
    <t>DFS XS Small Fixator</t>
  </si>
  <si>
    <t>C1-506-003</t>
  </si>
  <si>
    <t>Bone Screw Clamp</t>
  </si>
  <si>
    <t>C1-606-128(sj)</t>
  </si>
  <si>
    <t>Self Cortical Screw</t>
  </si>
  <si>
    <t>Surgical Gown</t>
  </si>
  <si>
    <t>BM2801MR(5)</t>
  </si>
  <si>
    <t>ZNN-CM Nail Set</t>
  </si>
  <si>
    <t>BM5004MV</t>
  </si>
  <si>
    <t>Doujet (항생제+진공혼합용시멘트주입기)</t>
  </si>
  <si>
    <t>Surgiseal Topical Skin Adhesive</t>
  </si>
  <si>
    <t>Dynamic Midshaft Compression Plate</t>
  </si>
  <si>
    <t>Anatomic Ulnar Shortening Plate</t>
  </si>
  <si>
    <t>Quarter Tubular Plate</t>
  </si>
  <si>
    <t>Hand Module 2.4 Plate</t>
  </si>
  <si>
    <t>Intertan Proximal Nail Set</t>
  </si>
  <si>
    <t>BM5001MV_2</t>
  </si>
  <si>
    <t>BM5001MV_3</t>
  </si>
  <si>
    <t>BM5001MV_4</t>
  </si>
  <si>
    <t>BM5001MV_5</t>
  </si>
  <si>
    <t>Peri Locking Radial Plate</t>
  </si>
  <si>
    <t>BM2801MR(6)</t>
  </si>
  <si>
    <t>Bio-Corkscrew FT Suture Anchor</t>
  </si>
  <si>
    <t>INTERGRAFT</t>
  </si>
  <si>
    <t>인공호흡기</t>
  </si>
  <si>
    <t>Spineplex Bone Cement</t>
  </si>
  <si>
    <t>APIS 5.0mm Locking Screw</t>
  </si>
  <si>
    <t>B3-101-001</t>
  </si>
  <si>
    <t>스타키넷(태명 2)</t>
  </si>
  <si>
    <t>스타키넷(태명 4)</t>
  </si>
  <si>
    <t>스타키넷(태명 6)</t>
  </si>
  <si>
    <t>X-Ray Protectiv Thyroid Cover</t>
  </si>
  <si>
    <t>Fluid Shield Mask</t>
  </si>
  <si>
    <t>Anatomic Mid-Shaft Forearm Plate</t>
  </si>
  <si>
    <t>APIS Washer For Cannulated</t>
  </si>
  <si>
    <t>APIS Anatomic Distal Tibia Locking Plate</t>
  </si>
  <si>
    <t>의료용소모품(초음파 501버튼 A/S)</t>
  </si>
  <si>
    <t>e7506</t>
  </si>
  <si>
    <t>APIS TLFS Cross-Link</t>
  </si>
  <si>
    <t>Tomfix Medial Distal Femur</t>
  </si>
  <si>
    <t>Cannulated Cancellous Screw</t>
  </si>
  <si>
    <t>Full Radius Resector</t>
  </si>
  <si>
    <t>APIS 3.5mm Locking Calaneus Plate</t>
  </si>
  <si>
    <t>Zero - P System</t>
  </si>
  <si>
    <t>18G1/4"</t>
  </si>
  <si>
    <t>규격</t>
    <phoneticPr fontId="2" type="noConversion"/>
  </si>
  <si>
    <t>APIS Proximal Tibia Locking Plate</t>
  </si>
  <si>
    <t>LCS Complete Revision Tibial Tray Component</t>
  </si>
  <si>
    <t>LCS Complete Revision Femoral/Tibial Sleeve</t>
  </si>
  <si>
    <t>15-1314</t>
  </si>
  <si>
    <t>CRILE Artery Forceps Cvd</t>
  </si>
  <si>
    <t>2*2*8</t>
    <phoneticPr fontId="2" type="noConversion"/>
  </si>
  <si>
    <t>보험수가</t>
    <phoneticPr fontId="2" type="noConversion"/>
  </si>
  <si>
    <t>매입단가</t>
    <phoneticPr fontId="2" type="noConversion"/>
  </si>
  <si>
    <t>100*25*3</t>
    <phoneticPr fontId="2" type="noConversion"/>
  </si>
  <si>
    <t>3Level+Cage6</t>
    <phoneticPr fontId="2" type="noConversion"/>
  </si>
  <si>
    <t>성림CAGE</t>
    <phoneticPr fontId="2" type="noConversion"/>
  </si>
  <si>
    <t>1.5ML</t>
    <phoneticPr fontId="2" type="noConversion"/>
  </si>
  <si>
    <t>2.7/3.5/3.0</t>
    <phoneticPr fontId="2" type="noConversion"/>
  </si>
  <si>
    <t>NB324P</t>
    <phoneticPr fontId="2" type="noConversion"/>
  </si>
  <si>
    <t>비브라운</t>
    <phoneticPr fontId="2" type="noConversion"/>
  </si>
  <si>
    <t>2.5*4.5</t>
    <phoneticPr fontId="2" type="noConversion"/>
  </si>
  <si>
    <t>5*4.5</t>
    <phoneticPr fontId="2" type="noConversion"/>
  </si>
  <si>
    <t>6*7</t>
    <phoneticPr fontId="2" type="noConversion"/>
  </si>
  <si>
    <t>10*10 수영</t>
    <phoneticPr fontId="2" type="noConversion"/>
  </si>
  <si>
    <t>SS</t>
    <phoneticPr fontId="2" type="noConversion"/>
  </si>
  <si>
    <t>PP200M</t>
    <phoneticPr fontId="2" type="noConversion"/>
  </si>
  <si>
    <t>PP</t>
    <phoneticPr fontId="2" type="noConversion"/>
  </si>
  <si>
    <t>PP400M</t>
    <phoneticPr fontId="2" type="noConversion"/>
  </si>
  <si>
    <t>2*2*8p</t>
    <phoneticPr fontId="2" type="noConversion"/>
  </si>
  <si>
    <t>6"</t>
    <phoneticPr fontId="2" type="noConversion"/>
  </si>
  <si>
    <t>5"</t>
    <phoneticPr fontId="2" type="noConversion"/>
  </si>
  <si>
    <t>6*6</t>
    <phoneticPr fontId="2" type="noConversion"/>
  </si>
  <si>
    <t>P형</t>
    <phoneticPr fontId="2" type="noConversion"/>
  </si>
  <si>
    <t>(모델명:HMN-NVP1111)</t>
    <phoneticPr fontId="2" type="noConversion"/>
  </si>
  <si>
    <t>20*20</t>
    <phoneticPr fontId="2" type="noConversion"/>
  </si>
  <si>
    <t>15*15</t>
    <phoneticPr fontId="2" type="noConversion"/>
  </si>
  <si>
    <t>145MM</t>
    <phoneticPr fontId="2" type="noConversion"/>
  </si>
  <si>
    <t>250mm</t>
    <phoneticPr fontId="2" type="noConversion"/>
  </si>
  <si>
    <t>탑 -&gt; 스마트</t>
    <phoneticPr fontId="2" type="noConversion"/>
  </si>
  <si>
    <t>7번</t>
    <phoneticPr fontId="2" type="noConversion"/>
  </si>
  <si>
    <t>1.6 2.0</t>
    <phoneticPr fontId="2" type="noConversion"/>
  </si>
  <si>
    <t>10*25</t>
    <phoneticPr fontId="2" type="noConversion"/>
  </si>
  <si>
    <t>7*9</t>
    <phoneticPr fontId="2" type="noConversion"/>
  </si>
  <si>
    <t>2*50</t>
    <phoneticPr fontId="2" type="noConversion"/>
  </si>
  <si>
    <t>4*4*8P</t>
    <phoneticPr fontId="2" type="noConversion"/>
  </si>
  <si>
    <t>4*8*8P</t>
    <phoneticPr fontId="2" type="noConversion"/>
  </si>
  <si>
    <t>1.1ml</t>
    <phoneticPr fontId="2" type="noConversion"/>
  </si>
  <si>
    <t>5L</t>
    <phoneticPr fontId="2" type="noConversion"/>
  </si>
  <si>
    <t>1.0cc</t>
    <phoneticPr fontId="2" type="noConversion"/>
  </si>
  <si>
    <t>KBB</t>
    <phoneticPr fontId="2" type="noConversion"/>
  </si>
  <si>
    <t xml:space="preserve">Spike Washer </t>
    <phoneticPr fontId="2" type="noConversion"/>
  </si>
  <si>
    <t>BC-400-1HP</t>
    <phoneticPr fontId="2" type="noConversion"/>
  </si>
  <si>
    <t>Otps Pin</t>
    <phoneticPr fontId="2" type="noConversion"/>
  </si>
  <si>
    <t>BF-030-2NS</t>
    <phoneticPr fontId="2" type="noConversion"/>
  </si>
  <si>
    <t>Dream Dynamic System Screw Set</t>
    <phoneticPr fontId="2" type="noConversion"/>
  </si>
  <si>
    <t>Cancellous Screw</t>
    <phoneticPr fontId="2" type="noConversion"/>
  </si>
  <si>
    <t>C2-300-052(KB)</t>
    <phoneticPr fontId="2" type="noConversion"/>
  </si>
  <si>
    <t>C2-300-241(KB)</t>
    <phoneticPr fontId="2" type="noConversion"/>
  </si>
  <si>
    <t>C2-301-105(KB)</t>
    <phoneticPr fontId="2" type="noConversion"/>
  </si>
  <si>
    <t>Endobutton</t>
    <phoneticPr fontId="2" type="noConversion"/>
  </si>
  <si>
    <t>Double Needle</t>
    <phoneticPr fontId="2" type="noConversion"/>
  </si>
  <si>
    <t>C9-101-005</t>
    <phoneticPr fontId="2" type="noConversion"/>
  </si>
  <si>
    <t>E2-031-050</t>
    <phoneticPr fontId="2" type="noConversion"/>
  </si>
  <si>
    <t>Bone Cement</t>
    <phoneticPr fontId="2" type="noConversion"/>
  </si>
  <si>
    <t>E5-002-024(KB)</t>
    <phoneticPr fontId="2" type="noConversion"/>
  </si>
  <si>
    <t>E5-100-008</t>
    <phoneticPr fontId="2" type="noConversion"/>
  </si>
  <si>
    <t>N0-051-001(KB)</t>
    <phoneticPr fontId="2" type="noConversion"/>
  </si>
  <si>
    <t>Saw Blade</t>
    <phoneticPr fontId="2" type="noConversion"/>
  </si>
  <si>
    <t>TBA03001</t>
    <phoneticPr fontId="2" type="noConversion"/>
  </si>
  <si>
    <t>Femoral Shaft</t>
    <phoneticPr fontId="2" type="noConversion"/>
  </si>
  <si>
    <t>Femur Head</t>
    <phoneticPr fontId="2" type="noConversion"/>
  </si>
  <si>
    <t>TCM01002</t>
    <phoneticPr fontId="2" type="noConversion"/>
  </si>
  <si>
    <t>Tibialis Tendon</t>
    <phoneticPr fontId="2" type="noConversion"/>
  </si>
  <si>
    <t>B.BRAUN</t>
    <phoneticPr fontId="2" type="noConversion"/>
  </si>
  <si>
    <t>E1-001-107</t>
    <phoneticPr fontId="2" type="noConversion"/>
  </si>
  <si>
    <t>Centrament Cemented Stem</t>
    <phoneticPr fontId="2" type="noConversion"/>
  </si>
  <si>
    <t>Biolox Head</t>
    <phoneticPr fontId="2" type="noConversion"/>
  </si>
  <si>
    <t>E1-011-107</t>
    <phoneticPr fontId="2" type="noConversion"/>
  </si>
  <si>
    <t>Biolox Head(Delta)</t>
    <phoneticPr fontId="2" type="noConversion"/>
  </si>
  <si>
    <t>Plasma SC-Cup</t>
    <phoneticPr fontId="2" type="noConversion"/>
  </si>
  <si>
    <t>Bipolar Cup</t>
    <phoneticPr fontId="2" type="noConversion"/>
  </si>
  <si>
    <t>E1-031-007</t>
    <phoneticPr fontId="2" type="noConversion"/>
  </si>
  <si>
    <t>Ceramic Liner</t>
    <phoneticPr fontId="2" type="noConversion"/>
  </si>
  <si>
    <t>E1-041-007</t>
    <phoneticPr fontId="2" type="noConversion"/>
  </si>
  <si>
    <t>Plasma Cup Fixation Screw</t>
    <phoneticPr fontId="2" type="noConversion"/>
  </si>
  <si>
    <t>Total Knee Femoral Component</t>
    <phoneticPr fontId="2" type="noConversion"/>
  </si>
  <si>
    <t>Total Knee Meniscal Component</t>
    <phoneticPr fontId="2" type="noConversion"/>
  </si>
  <si>
    <t>Patella</t>
    <phoneticPr fontId="2" type="noConversion"/>
  </si>
  <si>
    <t>메디노바</t>
    <phoneticPr fontId="2" type="noConversion"/>
  </si>
  <si>
    <t>DBX</t>
    <phoneticPr fontId="2" type="noConversion"/>
  </si>
  <si>
    <t>BF-030-1HO(1)</t>
    <phoneticPr fontId="2" type="noConversion"/>
  </si>
  <si>
    <t>DCP Locking Plate</t>
    <phoneticPr fontId="2" type="noConversion"/>
  </si>
  <si>
    <t>Ti-Plate(Screw Type):HTO</t>
    <phoneticPr fontId="2" type="noConversion"/>
  </si>
  <si>
    <t>C6-403-029</t>
    <phoneticPr fontId="2" type="noConversion"/>
  </si>
  <si>
    <t>Locking Plate Screw</t>
    <phoneticPr fontId="2" type="noConversion"/>
  </si>
  <si>
    <t>DY1</t>
    <phoneticPr fontId="2" type="noConversion"/>
  </si>
  <si>
    <t>DY1/2</t>
    <phoneticPr fontId="2" type="noConversion"/>
  </si>
  <si>
    <t>DY1/2-1</t>
    <phoneticPr fontId="2" type="noConversion"/>
  </si>
  <si>
    <t>DY3</t>
    <phoneticPr fontId="2" type="noConversion"/>
  </si>
  <si>
    <t>DY3-2</t>
    <phoneticPr fontId="2" type="noConversion"/>
  </si>
  <si>
    <t>E5-002-070</t>
    <phoneticPr fontId="2" type="noConversion"/>
  </si>
  <si>
    <t>Doujet</t>
    <phoneticPr fontId="2" type="noConversion"/>
  </si>
  <si>
    <t>Spineplex Bone Cement</t>
    <phoneticPr fontId="2" type="noConversion"/>
  </si>
  <si>
    <t>E5-100-040</t>
    <phoneticPr fontId="2" type="noConversion"/>
  </si>
  <si>
    <t>Exolent Cement</t>
    <phoneticPr fontId="2" type="noConversion"/>
  </si>
  <si>
    <t>E5-200-070</t>
    <phoneticPr fontId="2" type="noConversion"/>
  </si>
  <si>
    <t>F0-001-103</t>
    <phoneticPr fontId="2" type="noConversion"/>
  </si>
  <si>
    <t>F0-001-203</t>
    <phoneticPr fontId="2" type="noConversion"/>
  </si>
  <si>
    <t>F0-002-103</t>
    <phoneticPr fontId="2" type="noConversion"/>
  </si>
  <si>
    <t>F0-011-003</t>
    <phoneticPr fontId="2" type="noConversion"/>
  </si>
  <si>
    <t>Telefix Double Rod Implant</t>
    <phoneticPr fontId="2" type="noConversion"/>
  </si>
  <si>
    <t>F0-012-003</t>
    <phoneticPr fontId="2" type="noConversion"/>
  </si>
  <si>
    <t>USS Fracture Screw Set</t>
    <phoneticPr fontId="2" type="noConversion"/>
  </si>
  <si>
    <t>F0-018-203</t>
    <phoneticPr fontId="2" type="noConversion"/>
  </si>
  <si>
    <t>F0-019-166</t>
    <phoneticPr fontId="2" type="noConversion"/>
  </si>
  <si>
    <t>Plivios</t>
    <phoneticPr fontId="2" type="noConversion"/>
  </si>
  <si>
    <t>F0-101-542</t>
    <phoneticPr fontId="2" type="noConversion"/>
  </si>
  <si>
    <t>F0-103-003</t>
    <phoneticPr fontId="2" type="noConversion"/>
  </si>
  <si>
    <t>Synmesh Round Mesh</t>
    <phoneticPr fontId="2" type="noConversion"/>
  </si>
  <si>
    <t>F0-123-003</t>
    <phoneticPr fontId="2" type="noConversion"/>
  </si>
  <si>
    <t>F0-463-003</t>
    <phoneticPr fontId="2" type="noConversion"/>
  </si>
  <si>
    <t>Arch Laminoplasty Plate</t>
    <phoneticPr fontId="2" type="noConversion"/>
  </si>
  <si>
    <t>Arch Laminoplasty Screw</t>
    <phoneticPr fontId="2" type="noConversion"/>
  </si>
  <si>
    <t>F1-411-026</t>
    <phoneticPr fontId="2" type="noConversion"/>
  </si>
  <si>
    <t>HCCD System</t>
    <phoneticPr fontId="2" type="noConversion"/>
  </si>
  <si>
    <t>J4-303-032</t>
    <phoneticPr fontId="2" type="noConversion"/>
  </si>
  <si>
    <t>Homepump</t>
    <phoneticPr fontId="2" type="noConversion"/>
  </si>
  <si>
    <t>N0-051-001(MD)</t>
    <phoneticPr fontId="2" type="noConversion"/>
  </si>
  <si>
    <t>Zero-P Set</t>
    <phoneticPr fontId="2" type="noConversion"/>
  </si>
  <si>
    <t>Hi-Line Diamond burr</t>
    <phoneticPr fontId="2" type="noConversion"/>
  </si>
  <si>
    <t>Hi-Line Diamond Burr</t>
    <phoneticPr fontId="2" type="noConversion"/>
  </si>
  <si>
    <t>Intergraft</t>
    <phoneticPr fontId="2" type="noConversion"/>
  </si>
  <si>
    <t>Guardian - MD Set</t>
    <phoneticPr fontId="2" type="noConversion"/>
  </si>
  <si>
    <t>스프레이오일</t>
    <phoneticPr fontId="2" type="noConversion"/>
  </si>
  <si>
    <t>Rexious Flexible Rod System</t>
    <phoneticPr fontId="2" type="noConversion"/>
  </si>
  <si>
    <t>마킹펜</t>
    <phoneticPr fontId="2" type="noConversion"/>
  </si>
  <si>
    <t>BMP(0.5)</t>
    <phoneticPr fontId="2" type="noConversion"/>
  </si>
  <si>
    <t>C1-001-066</t>
    <phoneticPr fontId="2" type="noConversion"/>
  </si>
  <si>
    <t>ACT Fix Pelvis</t>
    <phoneticPr fontId="2" type="noConversion"/>
  </si>
  <si>
    <t>C1-002-121(f)</t>
    <phoneticPr fontId="2" type="noConversion"/>
  </si>
  <si>
    <t>ACT Fix Mono Humerus</t>
    <phoneticPr fontId="2" type="noConversion"/>
  </si>
  <si>
    <t>C1-002-121(t)</t>
    <phoneticPr fontId="2" type="noConversion"/>
  </si>
  <si>
    <t>Arm System</t>
    <phoneticPr fontId="2" type="noConversion"/>
  </si>
  <si>
    <t>C1-231-021</t>
    <phoneticPr fontId="2" type="noConversion"/>
  </si>
  <si>
    <t>C1-321-121</t>
    <phoneticPr fontId="2" type="noConversion"/>
  </si>
  <si>
    <t>Carbon Bar</t>
    <phoneticPr fontId="2" type="noConversion"/>
  </si>
  <si>
    <t>C1-606-021(YH)</t>
    <phoneticPr fontId="2" type="noConversion"/>
  </si>
  <si>
    <t>Gamma Locking Nail Set</t>
    <phoneticPr fontId="2" type="noConversion"/>
  </si>
  <si>
    <t>Nancy Nail</t>
    <phoneticPr fontId="2" type="noConversion"/>
  </si>
  <si>
    <t>C3-111-021</t>
    <phoneticPr fontId="2" type="noConversion"/>
  </si>
  <si>
    <t>연합메디칼/유앤</t>
    <phoneticPr fontId="2" type="noConversion"/>
  </si>
  <si>
    <t>Anatomical Locking Femur Plate</t>
    <phoneticPr fontId="2" type="noConversion"/>
  </si>
  <si>
    <t>C5-030-124</t>
    <phoneticPr fontId="2" type="noConversion"/>
  </si>
  <si>
    <t>C5-475-024</t>
    <phoneticPr fontId="2" type="noConversion"/>
  </si>
  <si>
    <t>Cortical Self Tapping Screw</t>
    <phoneticPr fontId="2" type="noConversion"/>
  </si>
  <si>
    <t>C6-007-024</t>
    <phoneticPr fontId="2" type="noConversion"/>
  </si>
  <si>
    <t>C6-008-001</t>
    <phoneticPr fontId="2" type="noConversion"/>
  </si>
  <si>
    <t>Variax Distal Radius Bone Screw, Cross-Pin</t>
    <phoneticPr fontId="2" type="noConversion"/>
  </si>
  <si>
    <t>C6-411-021</t>
    <phoneticPr fontId="2" type="noConversion"/>
  </si>
  <si>
    <t>Cannulated Washer</t>
    <phoneticPr fontId="2" type="noConversion"/>
  </si>
  <si>
    <t>유엔아이</t>
    <phoneticPr fontId="2" type="noConversion"/>
  </si>
  <si>
    <t>Biolox Delta Ball HEAD</t>
    <phoneticPr fontId="2" type="noConversion"/>
  </si>
  <si>
    <t>E1-011-345</t>
    <phoneticPr fontId="2" type="noConversion"/>
  </si>
  <si>
    <t>Bencox Delta Head</t>
    <phoneticPr fontId="2" type="noConversion"/>
  </si>
  <si>
    <t>E1-021-145</t>
    <phoneticPr fontId="2" type="noConversion"/>
  </si>
  <si>
    <t>E1-021-245</t>
    <phoneticPr fontId="2" type="noConversion"/>
  </si>
  <si>
    <t>E1-022-007(CR)</t>
    <phoneticPr fontId="2" type="noConversion"/>
  </si>
  <si>
    <t>E1-022-020</t>
    <phoneticPr fontId="2" type="noConversion"/>
  </si>
  <si>
    <t>E1-022-145</t>
    <phoneticPr fontId="2" type="noConversion"/>
  </si>
  <si>
    <t>Bencox Bipolar Cup</t>
    <phoneticPr fontId="2" type="noConversion"/>
  </si>
  <si>
    <t>Biolox Delta Insert</t>
    <phoneticPr fontId="2" type="noConversion"/>
  </si>
  <si>
    <t>Bencox Bone Screw</t>
    <phoneticPr fontId="2" type="noConversion"/>
  </si>
  <si>
    <t>E2-021-045</t>
    <phoneticPr fontId="2" type="noConversion"/>
  </si>
  <si>
    <t>E5-200-040(BW)</t>
    <phoneticPr fontId="2" type="noConversion"/>
  </si>
  <si>
    <t>Hema Clear(orange)</t>
    <phoneticPr fontId="2" type="noConversion"/>
  </si>
  <si>
    <t>삼흥</t>
    <phoneticPr fontId="2" type="noConversion"/>
  </si>
  <si>
    <t>나일론2/0 (아이리)</t>
    <phoneticPr fontId="2" type="noConversion"/>
  </si>
  <si>
    <t>B0-003-004(ss)</t>
    <phoneticPr fontId="2" type="noConversion"/>
  </si>
  <si>
    <t>B0-003-006(p)</t>
    <phoneticPr fontId="7" type="noConversion"/>
  </si>
  <si>
    <t>나일론3/0 (아이리)</t>
    <phoneticPr fontId="2" type="noConversion"/>
  </si>
  <si>
    <t>B0-005-006</t>
    <phoneticPr fontId="7" type="noConversion"/>
  </si>
  <si>
    <t>나일론6/0 (아이리)</t>
    <phoneticPr fontId="2" type="noConversion"/>
  </si>
  <si>
    <t>블랙나일론 7/0</t>
    <phoneticPr fontId="2" type="noConversion"/>
  </si>
  <si>
    <t>B0-011-304</t>
    <phoneticPr fontId="2" type="noConversion"/>
  </si>
  <si>
    <t>블랙실크 3/0</t>
    <phoneticPr fontId="2" type="noConversion"/>
  </si>
  <si>
    <t>블랙실크 6/0</t>
    <phoneticPr fontId="2" type="noConversion"/>
  </si>
  <si>
    <t>B0-029-201</t>
    <phoneticPr fontId="2" type="noConversion"/>
  </si>
  <si>
    <t>에치본드 3/0(Double Needle)</t>
    <phoneticPr fontId="2" type="noConversion"/>
  </si>
  <si>
    <t>B0-082-001</t>
    <phoneticPr fontId="2" type="noConversion"/>
  </si>
  <si>
    <t>에치본드 #2</t>
    <phoneticPr fontId="2" type="noConversion"/>
  </si>
  <si>
    <t>크로믹 4/0</t>
    <phoneticPr fontId="2" type="noConversion"/>
  </si>
  <si>
    <t>B0-531-014(SS)</t>
    <phoneticPr fontId="2" type="noConversion"/>
  </si>
  <si>
    <t>B0-541-101</t>
    <phoneticPr fontId="2" type="noConversion"/>
  </si>
  <si>
    <t>Monsyn 2/0</t>
    <phoneticPr fontId="2" type="noConversion"/>
  </si>
  <si>
    <t>바이크릴 3/0</t>
    <phoneticPr fontId="2" type="noConversion"/>
  </si>
  <si>
    <t>Monosyn 4/0</t>
    <phoneticPr fontId="2" type="noConversion"/>
  </si>
  <si>
    <t>B0-545-001</t>
    <phoneticPr fontId="2" type="noConversion"/>
  </si>
  <si>
    <t>바이크릴 5/0</t>
    <phoneticPr fontId="2" type="noConversion"/>
  </si>
  <si>
    <t>BB3101LF(SS)</t>
    <phoneticPr fontId="2" type="noConversion"/>
  </si>
  <si>
    <t>BM0301DI</t>
    <phoneticPr fontId="2" type="noConversion"/>
  </si>
  <si>
    <t>Filter Needle</t>
    <phoneticPr fontId="2" type="noConversion"/>
  </si>
  <si>
    <t>BM5001QZ(10*10)서</t>
    <phoneticPr fontId="2" type="noConversion"/>
  </si>
  <si>
    <t>매쉬 코튼 패드</t>
    <phoneticPr fontId="2" type="noConversion"/>
  </si>
  <si>
    <t>BM5019HF</t>
    <phoneticPr fontId="7" type="noConversion"/>
  </si>
  <si>
    <t>큐어패드</t>
    <phoneticPr fontId="2" type="noConversion"/>
  </si>
  <si>
    <t>BM5100RW(5)</t>
    <phoneticPr fontId="2" type="noConversion"/>
  </si>
  <si>
    <t>픽스몰(에버레이드)</t>
    <phoneticPr fontId="2" type="noConversion"/>
  </si>
  <si>
    <t>J4-111-009</t>
    <phoneticPr fontId="2" type="noConversion"/>
  </si>
  <si>
    <t>Arrow CVP 카테타</t>
    <phoneticPr fontId="2" type="noConversion"/>
  </si>
  <si>
    <t>J4-113-036</t>
    <phoneticPr fontId="2" type="noConversion"/>
  </si>
  <si>
    <t>Revolution CVC</t>
    <phoneticPr fontId="2" type="noConversion"/>
  </si>
  <si>
    <t>J4-403-037</t>
    <phoneticPr fontId="2" type="noConversion"/>
  </si>
  <si>
    <t>K0-001-006</t>
    <phoneticPr fontId="2" type="noConversion"/>
  </si>
  <si>
    <t>일렉트로드(3M)</t>
    <phoneticPr fontId="2" type="noConversion"/>
  </si>
  <si>
    <t>K3-001-017</t>
    <phoneticPr fontId="2" type="noConversion"/>
  </si>
  <si>
    <t>바로박(세운)</t>
    <phoneticPr fontId="2" type="noConversion"/>
  </si>
  <si>
    <t>K3-004-017</t>
    <phoneticPr fontId="2" type="noConversion"/>
  </si>
  <si>
    <t>K3-006-002</t>
    <phoneticPr fontId="2" type="noConversion"/>
  </si>
  <si>
    <t>체스트바틀(협성)A</t>
    <phoneticPr fontId="2" type="noConversion"/>
  </si>
  <si>
    <t>K3-014-105</t>
    <phoneticPr fontId="2" type="noConversion"/>
  </si>
  <si>
    <t>체스트바틀</t>
    <phoneticPr fontId="2" type="noConversion"/>
  </si>
  <si>
    <t>와이어앤도튜브(커브드)</t>
    <phoneticPr fontId="2" type="noConversion"/>
  </si>
  <si>
    <t>K4-201-005</t>
    <phoneticPr fontId="2" type="noConversion"/>
  </si>
  <si>
    <t>K5-001-004</t>
    <phoneticPr fontId="2" type="noConversion"/>
  </si>
  <si>
    <t>K5-001-025</t>
    <phoneticPr fontId="2" type="noConversion"/>
  </si>
  <si>
    <t>K5-400-007</t>
    <phoneticPr fontId="2" type="noConversion"/>
  </si>
  <si>
    <t>Hematuria 카테다</t>
    <phoneticPr fontId="2" type="noConversion"/>
  </si>
  <si>
    <t>K6-023-003</t>
    <phoneticPr fontId="2" type="noConversion"/>
  </si>
  <si>
    <t xml:space="preserve">거즈(수성) </t>
    <phoneticPr fontId="2" type="noConversion"/>
  </si>
  <si>
    <t>K6-023-010</t>
    <phoneticPr fontId="2" type="noConversion"/>
  </si>
  <si>
    <t>K6-023-014</t>
    <phoneticPr fontId="2" type="noConversion"/>
  </si>
  <si>
    <t>K6-023-020</t>
    <phoneticPr fontId="2" type="noConversion"/>
  </si>
  <si>
    <t xml:space="preserve">편거즈(수성) </t>
    <phoneticPr fontId="2" type="noConversion"/>
  </si>
  <si>
    <t>K6-023-024</t>
    <phoneticPr fontId="2" type="noConversion"/>
  </si>
  <si>
    <t>거즈(한스)</t>
    <phoneticPr fontId="2" type="noConversion"/>
  </si>
  <si>
    <t>K7-201-023</t>
    <phoneticPr fontId="2" type="noConversion"/>
  </si>
  <si>
    <t>탄력붕대(수성)</t>
    <phoneticPr fontId="2" type="noConversion"/>
  </si>
  <si>
    <t>K7-202-023</t>
    <phoneticPr fontId="2" type="noConversion"/>
  </si>
  <si>
    <t>K7-203-023</t>
    <phoneticPr fontId="2" type="noConversion"/>
  </si>
  <si>
    <t>네모아스프린트</t>
    <phoneticPr fontId="2" type="noConversion"/>
  </si>
  <si>
    <t>K8-402-028(SS)</t>
    <phoneticPr fontId="2" type="noConversion"/>
  </si>
  <si>
    <t>K8-403-028(SS)</t>
    <phoneticPr fontId="2" type="noConversion"/>
  </si>
  <si>
    <t>K8-504-028(SS)</t>
    <phoneticPr fontId="2" type="noConversion"/>
  </si>
  <si>
    <t>소다라임</t>
    <phoneticPr fontId="2" type="noConversion"/>
  </si>
  <si>
    <t>M1-002-007</t>
    <phoneticPr fontId="2" type="noConversion"/>
  </si>
  <si>
    <t>M1-002-009</t>
    <phoneticPr fontId="2" type="noConversion"/>
  </si>
  <si>
    <t>Regulator</t>
    <phoneticPr fontId="2" type="noConversion"/>
  </si>
  <si>
    <t>M3-010-304</t>
    <phoneticPr fontId="2" type="noConversion"/>
  </si>
  <si>
    <t>M3-010-508</t>
    <phoneticPr fontId="2" type="noConversion"/>
  </si>
  <si>
    <t>1140(개무밧드4절)</t>
    <phoneticPr fontId="2" type="noConversion"/>
  </si>
  <si>
    <t>3M 종이반창고(흰색)</t>
    <phoneticPr fontId="2" type="noConversion"/>
  </si>
  <si>
    <t>3way 100cm</t>
    <phoneticPr fontId="2" type="noConversion"/>
  </si>
  <si>
    <t>3way-stopcock</t>
    <phoneticPr fontId="2" type="noConversion"/>
  </si>
  <si>
    <t>angio 카테타</t>
    <phoneticPr fontId="2" type="noConversion"/>
  </si>
  <si>
    <t>EKG볼</t>
    <phoneticPr fontId="2" type="noConversion"/>
  </si>
  <si>
    <t>EX 글러브</t>
    <phoneticPr fontId="2" type="noConversion"/>
  </si>
  <si>
    <t>IV 카테터</t>
    <phoneticPr fontId="2" type="noConversion"/>
  </si>
  <si>
    <t>IV 카테터(B/B)</t>
    <phoneticPr fontId="2" type="noConversion"/>
  </si>
  <si>
    <t>IV 카테터(덕우)</t>
    <phoneticPr fontId="2" type="noConversion"/>
  </si>
  <si>
    <t>개부밧드(JS1060)</t>
    <phoneticPr fontId="2" type="noConversion"/>
  </si>
  <si>
    <t>개부8절(JS1080)</t>
    <phoneticPr fontId="2" type="noConversion"/>
  </si>
  <si>
    <t>LINE</t>
    <phoneticPr fontId="2" type="noConversion"/>
  </si>
  <si>
    <t>Pressure Line (협성)</t>
    <phoneticPr fontId="2" type="noConversion"/>
  </si>
  <si>
    <t>p반창고</t>
    <phoneticPr fontId="2" type="noConversion"/>
  </si>
  <si>
    <t>SPILL KTI(190)</t>
    <phoneticPr fontId="2" type="noConversion"/>
  </si>
  <si>
    <t>Spill Kit</t>
    <phoneticPr fontId="2" type="noConversion"/>
  </si>
  <si>
    <t>1160(개무밧드6절)</t>
    <phoneticPr fontId="2" type="noConversion"/>
  </si>
  <si>
    <t>글리세린(글리세린)</t>
    <phoneticPr fontId="2" type="noConversion"/>
  </si>
  <si>
    <t>나비침(BD)</t>
    <phoneticPr fontId="2" type="noConversion"/>
  </si>
  <si>
    <t>나일론(아이리)</t>
    <phoneticPr fontId="2" type="noConversion"/>
  </si>
  <si>
    <t>나일론 NK807</t>
    <phoneticPr fontId="2" type="noConversion"/>
  </si>
  <si>
    <t>내복용환침</t>
    <phoneticPr fontId="2" type="noConversion"/>
  </si>
  <si>
    <t>네블라이져 마스크(성인용)</t>
    <phoneticPr fontId="2" type="noConversion"/>
  </si>
  <si>
    <t>네블라이져 마스크</t>
    <phoneticPr fontId="2" type="noConversion"/>
  </si>
  <si>
    <t>네블라이져</t>
    <phoneticPr fontId="2" type="noConversion"/>
  </si>
  <si>
    <t>네블라이져키트(T형)</t>
    <phoneticPr fontId="2" type="noConversion"/>
  </si>
  <si>
    <t>대변기</t>
    <phoneticPr fontId="2" type="noConversion"/>
  </si>
  <si>
    <t>덴탈주사침</t>
    <phoneticPr fontId="2" type="noConversion"/>
  </si>
  <si>
    <t>듀라포어 1"</t>
    <phoneticPr fontId="2" type="noConversion"/>
  </si>
  <si>
    <t>듀라포어(실크) 3M</t>
    <phoneticPr fontId="2" type="noConversion"/>
  </si>
  <si>
    <t>듀라포어 2"</t>
    <phoneticPr fontId="2" type="noConversion"/>
  </si>
  <si>
    <t>7-314-14</t>
    <phoneticPr fontId="2" type="noConversion"/>
  </si>
  <si>
    <t>롤 페이퍼</t>
    <phoneticPr fontId="2" type="noConversion"/>
  </si>
  <si>
    <t>마취백</t>
    <phoneticPr fontId="2" type="noConversion"/>
  </si>
  <si>
    <t>메타혈압계</t>
    <phoneticPr fontId="2" type="noConversion"/>
  </si>
  <si>
    <t>모스키토포셉</t>
    <phoneticPr fontId="2" type="noConversion"/>
  </si>
  <si>
    <t>모스키토포셉(3-095-18)</t>
    <phoneticPr fontId="2" type="noConversion"/>
  </si>
  <si>
    <t>바세린</t>
    <phoneticPr fontId="2" type="noConversion"/>
  </si>
  <si>
    <t>바튬카테타</t>
    <phoneticPr fontId="2" type="noConversion"/>
  </si>
  <si>
    <t>방진마스크(3M)</t>
    <phoneticPr fontId="2" type="noConversion"/>
  </si>
  <si>
    <t>보비팁 클리너</t>
    <phoneticPr fontId="2" type="noConversion"/>
  </si>
  <si>
    <t>보위디스크팩</t>
    <phoneticPr fontId="2" type="noConversion"/>
  </si>
  <si>
    <t>보틀용 솔</t>
    <phoneticPr fontId="2" type="noConversion"/>
  </si>
  <si>
    <t>보틀용 솥</t>
    <phoneticPr fontId="2" type="noConversion"/>
  </si>
  <si>
    <t>셕션튜브(S6)</t>
    <phoneticPr fontId="2" type="noConversion"/>
  </si>
  <si>
    <t>셕션팁(세운)</t>
    <phoneticPr fontId="2" type="noConversion"/>
  </si>
  <si>
    <t>솜면봉</t>
    <phoneticPr fontId="2" type="noConversion"/>
  </si>
  <si>
    <t>솜붕대 4"</t>
    <phoneticPr fontId="2" type="noConversion"/>
  </si>
  <si>
    <t>스킨트렉션</t>
    <phoneticPr fontId="2" type="noConversion"/>
  </si>
  <si>
    <t>스킨트렉션밴드</t>
    <phoneticPr fontId="2" type="noConversion"/>
  </si>
  <si>
    <t>스타일렛(피복)</t>
    <phoneticPr fontId="2" type="noConversion"/>
  </si>
  <si>
    <t xml:space="preserve">스타일렛 </t>
    <phoneticPr fontId="2" type="noConversion"/>
  </si>
  <si>
    <t>스타키넷 6"</t>
    <phoneticPr fontId="2" type="noConversion"/>
  </si>
  <si>
    <t>스탠드 혈압계(일제)</t>
    <phoneticPr fontId="2" type="noConversion"/>
  </si>
  <si>
    <t>스테리스트립</t>
    <phoneticPr fontId="2" type="noConversion"/>
  </si>
  <si>
    <t>스포이드-진산</t>
    <phoneticPr fontId="2" type="noConversion"/>
  </si>
  <si>
    <t>스폰지캔(JS3020)</t>
    <phoneticPr fontId="2" type="noConversion"/>
  </si>
  <si>
    <t>스폰지캔(JS3040)</t>
    <phoneticPr fontId="2" type="noConversion"/>
  </si>
  <si>
    <t>스폰지캔(JS3030)</t>
    <phoneticPr fontId="2" type="noConversion"/>
  </si>
  <si>
    <t>실리콘레빈튜브(세운)</t>
    <phoneticPr fontId="2" type="noConversion"/>
  </si>
  <si>
    <t>아이스팩</t>
    <phoneticPr fontId="2" type="noConversion"/>
  </si>
  <si>
    <t>알콜솜</t>
    <phoneticPr fontId="2" type="noConversion"/>
  </si>
  <si>
    <t>알코올</t>
    <phoneticPr fontId="2" type="noConversion"/>
  </si>
  <si>
    <t>알코올1L</t>
    <phoneticPr fontId="2" type="noConversion"/>
  </si>
  <si>
    <t>알코올 70%</t>
    <phoneticPr fontId="2" type="noConversion"/>
  </si>
  <si>
    <t>알코올(95%)</t>
    <phoneticPr fontId="2" type="noConversion"/>
  </si>
  <si>
    <t>암부백</t>
    <phoneticPr fontId="2" type="noConversion"/>
  </si>
  <si>
    <t>암부백(소아)</t>
    <phoneticPr fontId="2" type="noConversion"/>
  </si>
  <si>
    <t>에네마주사기</t>
    <phoneticPr fontId="2" type="noConversion"/>
  </si>
  <si>
    <t>에스마르크토니켓 4"</t>
    <phoneticPr fontId="2" type="noConversion"/>
  </si>
  <si>
    <t>엑스레이 거즈</t>
    <phoneticPr fontId="2" type="noConversion"/>
  </si>
  <si>
    <t>엔도피스</t>
    <phoneticPr fontId="2" type="noConversion"/>
  </si>
  <si>
    <t>엔도피스+</t>
    <phoneticPr fontId="2" type="noConversion"/>
  </si>
  <si>
    <t>오토크랩 인디케이타</t>
    <phoneticPr fontId="2" type="noConversion"/>
  </si>
  <si>
    <t>용지</t>
    <phoneticPr fontId="2" type="noConversion"/>
  </si>
  <si>
    <t>소독기 페이퍼 용지(HS-700)</t>
    <phoneticPr fontId="2" type="noConversion"/>
  </si>
  <si>
    <t>유리관장기</t>
    <phoneticPr fontId="2" type="noConversion"/>
  </si>
  <si>
    <t>인슐린주사기</t>
    <phoneticPr fontId="2" type="noConversion"/>
  </si>
  <si>
    <t>일자연결관</t>
    <phoneticPr fontId="2" type="noConversion"/>
  </si>
  <si>
    <t>일자연결관(세운)</t>
    <phoneticPr fontId="2" type="noConversion"/>
  </si>
  <si>
    <t>절단솜(수성)</t>
    <phoneticPr fontId="2" type="noConversion"/>
  </si>
  <si>
    <t>주사기</t>
    <phoneticPr fontId="2" type="noConversion"/>
  </si>
  <si>
    <t>주사기 1cc26g</t>
    <phoneticPr fontId="2" type="noConversion"/>
  </si>
  <si>
    <t>주사기 50cc18g</t>
    <phoneticPr fontId="2" type="noConversion"/>
  </si>
  <si>
    <t>주사기 5cc21g</t>
    <phoneticPr fontId="2" type="noConversion"/>
  </si>
  <si>
    <t>주사기(신창)</t>
    <phoneticPr fontId="2" type="noConversion"/>
  </si>
  <si>
    <t>주사침 23*60</t>
    <phoneticPr fontId="2" type="noConversion"/>
  </si>
  <si>
    <t>주사침 23G</t>
    <phoneticPr fontId="2" type="noConversion"/>
  </si>
  <si>
    <t>주사침 24*6</t>
    <phoneticPr fontId="2" type="noConversion"/>
  </si>
  <si>
    <t>주사침 25G*2</t>
    <phoneticPr fontId="2" type="noConversion"/>
  </si>
  <si>
    <t>주사침(비브라운) 26G</t>
    <phoneticPr fontId="2" type="noConversion"/>
  </si>
  <si>
    <t>청진기</t>
    <phoneticPr fontId="2" type="noConversion"/>
  </si>
  <si>
    <t>코튼노이드</t>
    <phoneticPr fontId="2" type="noConversion"/>
  </si>
  <si>
    <t>코튼볼(극소)</t>
    <phoneticPr fontId="2" type="noConversion"/>
  </si>
  <si>
    <t>펜라이트</t>
    <phoneticPr fontId="2" type="noConversion"/>
  </si>
  <si>
    <t>펜라이트(3M)</t>
    <phoneticPr fontId="2" type="noConversion"/>
  </si>
  <si>
    <t>픽스몰(독일)</t>
    <phoneticPr fontId="2" type="noConversion"/>
  </si>
  <si>
    <t>혈당기계</t>
    <phoneticPr fontId="2" type="noConversion"/>
  </si>
  <si>
    <t>혈압계(수은)</t>
    <phoneticPr fontId="2" type="noConversion"/>
  </si>
  <si>
    <t>혈압계커프</t>
    <phoneticPr fontId="2" type="noConversion"/>
  </si>
  <si>
    <t>혈압계커프(일제)</t>
    <phoneticPr fontId="2" type="noConversion"/>
  </si>
  <si>
    <t>ACE Grip Endo Fix</t>
    <phoneticPr fontId="2" type="noConversion"/>
  </si>
  <si>
    <t>Mono Fusion 50cm</t>
    <phoneticPr fontId="2" type="noConversion"/>
  </si>
  <si>
    <t>LARYNGOSCOPE SET</t>
    <phoneticPr fontId="2" type="noConversion"/>
  </si>
  <si>
    <t>ML-102</t>
    <phoneticPr fontId="2" type="noConversion"/>
  </si>
  <si>
    <t>OH682189</t>
    <phoneticPr fontId="2" type="noConversion"/>
  </si>
  <si>
    <t>P.E Line M/F 100</t>
    <phoneticPr fontId="2" type="noConversion"/>
  </si>
  <si>
    <t>Uackson Lee</t>
    <phoneticPr fontId="2" type="noConversion"/>
  </si>
  <si>
    <t>Z-NA</t>
    <phoneticPr fontId="2" type="noConversion"/>
  </si>
  <si>
    <t>M-V Tube</t>
    <phoneticPr fontId="2" type="noConversion"/>
  </si>
  <si>
    <t>메디뱅크</t>
    <phoneticPr fontId="2" type="noConversion"/>
  </si>
  <si>
    <t>SCD Sleeve T/L</t>
    <phoneticPr fontId="2" type="noConversion"/>
  </si>
  <si>
    <t>Surgipro Mesh 3"*5"(8cm*13cm)</t>
    <phoneticPr fontId="2" type="noConversion"/>
  </si>
  <si>
    <t>L4-014-009</t>
    <phoneticPr fontId="2" type="noConversion"/>
  </si>
  <si>
    <t>C0-502-005(sl)</t>
    <phoneticPr fontId="2" type="noConversion"/>
  </si>
  <si>
    <t>Multple Cancellou Bone Type Pin</t>
    <phoneticPr fontId="2" type="noConversion"/>
  </si>
  <si>
    <t>C1-606-128</t>
    <phoneticPr fontId="2" type="noConversion"/>
  </si>
  <si>
    <t>4CIS Tibial Interlocking Nail Set</t>
    <phoneticPr fontId="2" type="noConversion"/>
  </si>
  <si>
    <t>C3-114-010</t>
    <phoneticPr fontId="2" type="noConversion"/>
  </si>
  <si>
    <t>C4-003-010</t>
    <phoneticPr fontId="2" type="noConversion"/>
  </si>
  <si>
    <t>Rush Pin</t>
    <phoneticPr fontId="2" type="noConversion"/>
  </si>
  <si>
    <t>C5-404-010</t>
    <phoneticPr fontId="2" type="noConversion"/>
  </si>
  <si>
    <t>Broad Selfcompression Plate(Ti)</t>
    <phoneticPr fontId="2" type="noConversion"/>
  </si>
  <si>
    <t>C5-427-010</t>
    <phoneticPr fontId="2" type="noConversion"/>
  </si>
  <si>
    <t>T-Buttress Plate(Ti)</t>
    <phoneticPr fontId="2" type="noConversion"/>
  </si>
  <si>
    <t>T-Plste(Ti)</t>
    <phoneticPr fontId="2" type="noConversion"/>
  </si>
  <si>
    <t>C5-430-010</t>
    <phoneticPr fontId="2" type="noConversion"/>
  </si>
  <si>
    <t>APIS Anatomic Fibular Plate</t>
    <phoneticPr fontId="2" type="noConversion"/>
  </si>
  <si>
    <t>Distal Femer Locking Plate</t>
    <phoneticPr fontId="2" type="noConversion"/>
  </si>
  <si>
    <t>C5-430-184</t>
    <phoneticPr fontId="2" type="noConversion"/>
  </si>
  <si>
    <t>C5-430-193</t>
    <phoneticPr fontId="2" type="noConversion"/>
  </si>
  <si>
    <t>Distal Tibia Medial Plate</t>
    <phoneticPr fontId="2" type="noConversion"/>
  </si>
  <si>
    <t>C5-430-284</t>
    <phoneticPr fontId="2" type="noConversion"/>
  </si>
  <si>
    <t>C5-430-310</t>
    <phoneticPr fontId="2" type="noConversion"/>
  </si>
  <si>
    <t>B0-541-004</t>
    <phoneticPr fontId="2" type="noConversion"/>
  </si>
  <si>
    <t>B0-545-004</t>
    <phoneticPr fontId="2" type="noConversion"/>
  </si>
  <si>
    <t>B0-541-014</t>
    <phoneticPr fontId="2" type="noConversion"/>
  </si>
  <si>
    <t>B0-544-014</t>
    <phoneticPr fontId="2" type="noConversion"/>
  </si>
  <si>
    <t>B0-545-014</t>
    <phoneticPr fontId="2" type="noConversion"/>
  </si>
  <si>
    <t>HCVP Set</t>
    <phoneticPr fontId="2" type="noConversion"/>
  </si>
  <si>
    <t>C5-475-718</t>
    <phoneticPr fontId="2" type="noConversion"/>
  </si>
  <si>
    <t>C1-606-021(ot)</t>
    <phoneticPr fontId="2" type="noConversion"/>
  </si>
  <si>
    <t>3.5미만 Locking Cortex Screw</t>
    <phoneticPr fontId="2" type="noConversion"/>
  </si>
  <si>
    <t>Super Revo Kit With Hi-Fi Suture</t>
    <phoneticPr fontId="2" type="noConversion"/>
  </si>
  <si>
    <t>6,6.5,7,7.5,8,</t>
    <phoneticPr fontId="2" type="noConversion"/>
  </si>
  <si>
    <t>3호</t>
    <phoneticPr fontId="2" type="noConversion"/>
  </si>
  <si>
    <t>27G(30mm)</t>
    <phoneticPr fontId="2" type="noConversion"/>
  </si>
  <si>
    <t>소아용</t>
    <phoneticPr fontId="2" type="noConversion"/>
  </si>
  <si>
    <t>7호 금액같음</t>
    <phoneticPr fontId="2" type="noConversion"/>
  </si>
  <si>
    <t>1L</t>
    <phoneticPr fontId="2" type="noConversion"/>
  </si>
  <si>
    <t>하트만</t>
    <phoneticPr fontId="2" type="noConversion"/>
  </si>
  <si>
    <t>핑거 SP O2</t>
    <phoneticPr fontId="2" type="noConversion"/>
  </si>
  <si>
    <t>86mm#3녹색, 96mm#4주황</t>
    <phoneticPr fontId="2" type="noConversion"/>
  </si>
  <si>
    <t>통/5EA</t>
    <phoneticPr fontId="2" type="noConversion"/>
  </si>
  <si>
    <t>TEM1208GR,L</t>
    <phoneticPr fontId="2" type="noConversion"/>
  </si>
  <si>
    <t>6"*6"(15*15)</t>
    <phoneticPr fontId="2" type="noConversion"/>
  </si>
  <si>
    <t>T Type</t>
    <phoneticPr fontId="2" type="noConversion"/>
  </si>
  <si>
    <t>L Type</t>
    <phoneticPr fontId="2" type="noConversion"/>
  </si>
  <si>
    <t>121MM이상</t>
    <phoneticPr fontId="2" type="noConversion"/>
  </si>
  <si>
    <t>STD 타입</t>
    <phoneticPr fontId="2" type="noConversion"/>
  </si>
  <si>
    <t>S19148</t>
    <phoneticPr fontId="2" type="noConversion"/>
  </si>
  <si>
    <t>서부산-81006 수영-81007</t>
    <phoneticPr fontId="2" type="noConversion"/>
  </si>
  <si>
    <t>22G</t>
    <phoneticPr fontId="2" type="noConversion"/>
  </si>
  <si>
    <t>20G</t>
    <phoneticPr fontId="2" type="noConversion"/>
  </si>
  <si>
    <t>8*25 , 9*25</t>
    <phoneticPr fontId="2" type="noConversion"/>
  </si>
  <si>
    <t>15,20,25mm</t>
    <phoneticPr fontId="2" type="noConversion"/>
  </si>
  <si>
    <t>파랑색</t>
    <phoneticPr fontId="2" type="noConversion"/>
  </si>
  <si>
    <t>10H이하</t>
    <phoneticPr fontId="2" type="noConversion"/>
  </si>
  <si>
    <t>25cm</t>
    <phoneticPr fontId="2" type="noConversion"/>
  </si>
  <si>
    <t>손가락, 발가락</t>
    <phoneticPr fontId="2" type="noConversion"/>
  </si>
  <si>
    <t>F1-401-026</t>
    <phoneticPr fontId="2" type="noConversion"/>
  </si>
  <si>
    <t>Multi Pin Clamp</t>
    <phoneticPr fontId="2" type="noConversion"/>
  </si>
  <si>
    <t>C1-601-021</t>
    <phoneticPr fontId="2" type="noConversion"/>
  </si>
  <si>
    <t>Bayonet Wire</t>
    <phoneticPr fontId="2" type="noConversion"/>
  </si>
  <si>
    <t>업체</t>
    <phoneticPr fontId="2" type="noConversion"/>
  </si>
  <si>
    <t>보험코드</t>
    <phoneticPr fontId="2" type="noConversion"/>
  </si>
  <si>
    <t>품명</t>
    <phoneticPr fontId="2" type="noConversion"/>
  </si>
  <si>
    <t>BC-200-1BU(KB)</t>
    <phoneticPr fontId="2" type="noConversion"/>
  </si>
  <si>
    <t>Interference Screw</t>
    <phoneticPr fontId="2" type="noConversion"/>
  </si>
  <si>
    <t>C2-301-007(KB)</t>
    <phoneticPr fontId="2" type="noConversion"/>
  </si>
  <si>
    <t>Endopearl</t>
    <phoneticPr fontId="2" type="noConversion"/>
  </si>
  <si>
    <t>C2-302-038</t>
    <phoneticPr fontId="2" type="noConversion"/>
  </si>
  <si>
    <t>Bio Screw</t>
    <phoneticPr fontId="2" type="noConversion"/>
  </si>
  <si>
    <t>C2-401-041(KB)</t>
    <phoneticPr fontId="2" type="noConversion"/>
  </si>
  <si>
    <t>Staple</t>
    <phoneticPr fontId="2" type="noConversion"/>
  </si>
  <si>
    <t>E2-001-050</t>
    <phoneticPr fontId="2" type="noConversion"/>
  </si>
  <si>
    <t>B-P Knee Femoral Component</t>
    <phoneticPr fontId="2" type="noConversion"/>
  </si>
  <si>
    <t>E2-011-050</t>
    <phoneticPr fontId="2" type="noConversion"/>
  </si>
  <si>
    <t>B-P Knee Tibial Component</t>
    <phoneticPr fontId="2" type="noConversion"/>
  </si>
  <si>
    <t>E2-021-050</t>
    <phoneticPr fontId="2" type="noConversion"/>
  </si>
  <si>
    <t>B-P Knee Bearing</t>
    <phoneticPr fontId="2" type="noConversion"/>
  </si>
  <si>
    <t>B-P Knee Patellar Component</t>
    <phoneticPr fontId="2" type="noConversion"/>
  </si>
  <si>
    <t>E5-002-002(KB)</t>
    <phoneticPr fontId="2" type="noConversion"/>
  </si>
  <si>
    <t>Palacos R+G</t>
    <phoneticPr fontId="2" type="noConversion"/>
  </si>
  <si>
    <t>Vertebroplastic Cement</t>
    <phoneticPr fontId="2" type="noConversion"/>
  </si>
  <si>
    <t>F0-018-073</t>
    <phoneticPr fontId="2" type="noConversion"/>
  </si>
  <si>
    <t>Varian Sinal System - Screw Set</t>
    <phoneticPr fontId="2" type="noConversion"/>
  </si>
  <si>
    <t>F0-019-073</t>
    <phoneticPr fontId="2" type="noConversion"/>
  </si>
  <si>
    <t>Varian Sinal System - Cross Link</t>
    <phoneticPr fontId="2" type="noConversion"/>
  </si>
  <si>
    <t>F0-105-115</t>
    <phoneticPr fontId="2" type="noConversion"/>
  </si>
  <si>
    <t>Cage Cervical Pm</t>
    <phoneticPr fontId="2" type="noConversion"/>
  </si>
  <si>
    <t>Cancellous Coarse</t>
    <phoneticPr fontId="2" type="noConversion"/>
  </si>
  <si>
    <t>TBA04001</t>
    <phoneticPr fontId="2" type="noConversion"/>
  </si>
  <si>
    <t>TBE24301</t>
    <phoneticPr fontId="2" type="noConversion"/>
  </si>
  <si>
    <t>TBQ01301</t>
    <phoneticPr fontId="2" type="noConversion"/>
  </si>
  <si>
    <t>Meniscus W/Bone Bridge</t>
    <phoneticPr fontId="2" type="noConversion"/>
  </si>
  <si>
    <t>Peek Cage</t>
    <phoneticPr fontId="2" type="noConversion"/>
  </si>
  <si>
    <t>E1-002-007</t>
    <phoneticPr fontId="2" type="noConversion"/>
  </si>
  <si>
    <t>Bicontact Cementless Stem</t>
    <phoneticPr fontId="2" type="noConversion"/>
  </si>
  <si>
    <t>E1-002-207</t>
    <phoneticPr fontId="2" type="noConversion"/>
  </si>
  <si>
    <t>Metha Stem</t>
    <phoneticPr fontId="2" type="noConversion"/>
  </si>
  <si>
    <t>E1-011-007</t>
    <phoneticPr fontId="2" type="noConversion"/>
  </si>
  <si>
    <t>E1-012-007</t>
    <phoneticPr fontId="2" type="noConversion"/>
  </si>
  <si>
    <t>Isodur Head</t>
    <phoneticPr fontId="2" type="noConversion"/>
  </si>
  <si>
    <t>E1-021-007</t>
    <phoneticPr fontId="2" type="noConversion"/>
  </si>
  <si>
    <t>E1-022-007(bb)</t>
    <phoneticPr fontId="2" type="noConversion"/>
  </si>
  <si>
    <t>Pe-Insert</t>
    <phoneticPr fontId="2" type="noConversion"/>
  </si>
  <si>
    <t>E1-032-007</t>
    <phoneticPr fontId="2" type="noConversion"/>
  </si>
  <si>
    <t>E2-001-107</t>
    <phoneticPr fontId="2" type="noConversion"/>
  </si>
  <si>
    <t>E2-002-007</t>
    <phoneticPr fontId="2" type="noConversion"/>
  </si>
  <si>
    <t>Modular Femoral Component</t>
    <phoneticPr fontId="2" type="noConversion"/>
  </si>
  <si>
    <t>E2-011-107</t>
    <phoneticPr fontId="2" type="noConversion"/>
  </si>
  <si>
    <t>Total Knee Tibial Component</t>
    <phoneticPr fontId="2" type="noConversion"/>
  </si>
  <si>
    <t>E2-021-107</t>
    <phoneticPr fontId="2" type="noConversion"/>
  </si>
  <si>
    <t>E2-041-107</t>
    <phoneticPr fontId="2" type="noConversion"/>
  </si>
  <si>
    <t>Augmented Wedge</t>
    <phoneticPr fontId="2" type="noConversion"/>
  </si>
  <si>
    <t>E2-051-107</t>
    <phoneticPr fontId="2" type="noConversion"/>
  </si>
  <si>
    <t>Extension Stem</t>
    <phoneticPr fontId="2" type="noConversion"/>
  </si>
  <si>
    <t>BF432R</t>
    <phoneticPr fontId="2" type="noConversion"/>
  </si>
  <si>
    <t>Backhaus Towel Clamp</t>
    <phoneticPr fontId="2" type="noConversion"/>
  </si>
  <si>
    <t>Cutting Forceps For Nails And Wires</t>
    <phoneticPr fontId="2" type="noConversion"/>
  </si>
  <si>
    <t>본왁스</t>
    <phoneticPr fontId="2" type="noConversion"/>
  </si>
  <si>
    <t>BONE WAX</t>
    <phoneticPr fontId="2" type="noConversion"/>
  </si>
  <si>
    <t>B0-001-004</t>
    <phoneticPr fontId="2" type="noConversion"/>
  </si>
  <si>
    <t>DAFILON 1/0</t>
    <phoneticPr fontId="2" type="noConversion"/>
  </si>
  <si>
    <t>B0-002-004</t>
    <phoneticPr fontId="2" type="noConversion"/>
  </si>
  <si>
    <t>DAFILON 2/0</t>
    <phoneticPr fontId="2" type="noConversion"/>
  </si>
  <si>
    <t>B0-003-004</t>
    <phoneticPr fontId="2" type="noConversion"/>
  </si>
  <si>
    <t>DAFILON 3/0</t>
    <phoneticPr fontId="2" type="noConversion"/>
  </si>
  <si>
    <t>B0-004-004</t>
    <phoneticPr fontId="2" type="noConversion"/>
  </si>
  <si>
    <t>DAFILON 4/0</t>
    <phoneticPr fontId="2" type="noConversion"/>
  </si>
  <si>
    <t>B0-005-004</t>
    <phoneticPr fontId="2" type="noConversion"/>
  </si>
  <si>
    <t>DAFILON 5/0</t>
    <phoneticPr fontId="2" type="noConversion"/>
  </si>
  <si>
    <t>B0-006-004</t>
    <phoneticPr fontId="2" type="noConversion"/>
  </si>
  <si>
    <t>DAFILON 6/0</t>
    <phoneticPr fontId="2" type="noConversion"/>
  </si>
  <si>
    <t>B0-531-004</t>
    <phoneticPr fontId="2" type="noConversion"/>
  </si>
  <si>
    <t>SAFIL 1</t>
    <phoneticPr fontId="2" type="noConversion"/>
  </si>
  <si>
    <t>B0-531-014</t>
    <phoneticPr fontId="2" type="noConversion"/>
  </si>
  <si>
    <t>MONOSYN 1</t>
    <phoneticPr fontId="2" type="noConversion"/>
  </si>
  <si>
    <t>SAFIL 1/0</t>
    <phoneticPr fontId="2" type="noConversion"/>
  </si>
  <si>
    <t>MONOSYN 1/0</t>
    <phoneticPr fontId="2" type="noConversion"/>
  </si>
  <si>
    <t>B0-542-004</t>
    <phoneticPr fontId="2" type="noConversion"/>
  </si>
  <si>
    <t>SAFIL 2/0</t>
    <phoneticPr fontId="2" type="noConversion"/>
  </si>
  <si>
    <t>B0-542-014</t>
    <phoneticPr fontId="2" type="noConversion"/>
  </si>
  <si>
    <t>MONOSYN 2/0</t>
    <phoneticPr fontId="2" type="noConversion"/>
  </si>
  <si>
    <t>B0-543-004</t>
    <phoneticPr fontId="2" type="noConversion"/>
  </si>
  <si>
    <t>SAFIL 3/0</t>
    <phoneticPr fontId="2" type="noConversion"/>
  </si>
  <si>
    <t>B0-543-014</t>
    <phoneticPr fontId="2" type="noConversion"/>
  </si>
  <si>
    <t>MONOSYN 3/0</t>
    <phoneticPr fontId="2" type="noConversion"/>
  </si>
  <si>
    <t>B0-544-004(HR)</t>
    <phoneticPr fontId="2" type="noConversion"/>
  </si>
  <si>
    <t>SAFIL 4/0</t>
    <phoneticPr fontId="2" type="noConversion"/>
  </si>
  <si>
    <t>B0-544-004(DS)</t>
    <phoneticPr fontId="2" type="noConversion"/>
  </si>
  <si>
    <t xml:space="preserve">MONOSYN 4/0 </t>
    <phoneticPr fontId="2" type="noConversion"/>
  </si>
  <si>
    <t>B0-544-014(DSMP)</t>
    <phoneticPr fontId="2" type="noConversion"/>
  </si>
  <si>
    <t>SAFIL 5/0</t>
    <phoneticPr fontId="2" type="noConversion"/>
  </si>
  <si>
    <t>MONOSYN 5/0</t>
    <phoneticPr fontId="2" type="noConversion"/>
  </si>
  <si>
    <t>B0-546-014</t>
    <phoneticPr fontId="2" type="noConversion"/>
  </si>
  <si>
    <t>MONOSYN 6/0</t>
    <phoneticPr fontId="2" type="noConversion"/>
  </si>
  <si>
    <t>B4-480-1OJ</t>
    <phoneticPr fontId="2" type="noConversion"/>
  </si>
  <si>
    <t>PCM(Pain Cantrol Manipulator)</t>
    <phoneticPr fontId="2" type="noConversion"/>
  </si>
  <si>
    <t>BB3101LF(수)</t>
    <phoneticPr fontId="2" type="noConversion"/>
  </si>
  <si>
    <t>Skin Stapler</t>
    <phoneticPr fontId="2" type="noConversion"/>
  </si>
  <si>
    <t>BC-010-1AT</t>
    <phoneticPr fontId="2" type="noConversion"/>
  </si>
  <si>
    <t>WX Spinal System</t>
    <phoneticPr fontId="2" type="noConversion"/>
  </si>
  <si>
    <t>BF-030-1HO(1-1)</t>
    <phoneticPr fontId="2" type="noConversion"/>
  </si>
  <si>
    <t>BF-030-1HO(1-2)</t>
    <phoneticPr fontId="2" type="noConversion"/>
  </si>
  <si>
    <t>BJ4802RA</t>
    <phoneticPr fontId="2" type="noConversion"/>
  </si>
  <si>
    <t>St.Cox(Epidural Catheter Kit)</t>
    <phoneticPr fontId="2" type="noConversion"/>
  </si>
  <si>
    <t>C0-424-001</t>
    <phoneticPr fontId="2" type="noConversion"/>
  </si>
  <si>
    <t>Chron Os Strip</t>
    <phoneticPr fontId="2" type="noConversion"/>
  </si>
  <si>
    <t>C0-424-003</t>
    <phoneticPr fontId="2" type="noConversion"/>
  </si>
  <si>
    <t>C0-424-004(MD)</t>
    <phoneticPr fontId="2" type="noConversion"/>
  </si>
  <si>
    <t>C5-404-129</t>
    <phoneticPr fontId="2" type="noConversion"/>
  </si>
  <si>
    <t>C5-461-129</t>
    <phoneticPr fontId="2" type="noConversion"/>
  </si>
  <si>
    <t>One-Third Tubular Locking Plate</t>
    <phoneticPr fontId="2" type="noConversion"/>
  </si>
  <si>
    <t>C6-402-029</t>
    <phoneticPr fontId="2" type="noConversion"/>
  </si>
  <si>
    <t>Cortical Screw</t>
    <phoneticPr fontId="2" type="noConversion"/>
  </si>
  <si>
    <t>C6-403-129</t>
    <phoneticPr fontId="2" type="noConversion"/>
  </si>
  <si>
    <t>Cancellous Screw:HTO</t>
    <phoneticPr fontId="2" type="noConversion"/>
  </si>
  <si>
    <t>D0-001-004</t>
    <phoneticPr fontId="2" type="noConversion"/>
  </si>
  <si>
    <t>롤와이어</t>
    <phoneticPr fontId="2" type="noConversion"/>
  </si>
  <si>
    <t>D0-005-007</t>
    <phoneticPr fontId="2" type="noConversion"/>
  </si>
  <si>
    <t>K-Wire</t>
    <phoneticPr fontId="2" type="noConversion"/>
  </si>
  <si>
    <t>D0-301-331</t>
    <phoneticPr fontId="2" type="noConversion"/>
  </si>
  <si>
    <t>Reelx Stt Anchor</t>
    <phoneticPr fontId="2" type="noConversion"/>
  </si>
  <si>
    <t>Dynamic Rod System</t>
    <phoneticPr fontId="2" type="noConversion"/>
  </si>
  <si>
    <t>DY1-1</t>
    <phoneticPr fontId="2" type="noConversion"/>
  </si>
  <si>
    <t>DY1-2</t>
    <phoneticPr fontId="2" type="noConversion"/>
  </si>
  <si>
    <t>DY2</t>
    <phoneticPr fontId="2" type="noConversion"/>
  </si>
  <si>
    <t>DY2-2</t>
    <phoneticPr fontId="2" type="noConversion"/>
  </si>
  <si>
    <t>DY2-4</t>
    <phoneticPr fontId="2" type="noConversion"/>
  </si>
  <si>
    <t>DY3-4</t>
    <phoneticPr fontId="2" type="noConversion"/>
  </si>
  <si>
    <t>DY3-6</t>
    <phoneticPr fontId="2" type="noConversion"/>
  </si>
  <si>
    <t>E1-300-047</t>
    <phoneticPr fontId="2" type="noConversion"/>
  </si>
  <si>
    <t>Cavle &amp; Sleeve</t>
    <phoneticPr fontId="2" type="noConversion"/>
  </si>
  <si>
    <t>E5-002-040</t>
    <phoneticPr fontId="2" type="noConversion"/>
  </si>
  <si>
    <t>Cemex Genta</t>
    <phoneticPr fontId="2" type="noConversion"/>
  </si>
  <si>
    <t>E5-100-031(MD)</t>
    <phoneticPr fontId="2" type="noConversion"/>
  </si>
  <si>
    <t>E5-200-040(MD)</t>
    <phoneticPr fontId="2" type="noConversion"/>
  </si>
  <si>
    <t>Cemex Genta System Gun</t>
    <phoneticPr fontId="2" type="noConversion"/>
  </si>
  <si>
    <t>Doujet (항생제+진공혼합용시멘트주입기)</t>
    <phoneticPr fontId="2" type="noConversion"/>
  </si>
  <si>
    <t>Vectra-T</t>
    <phoneticPr fontId="2" type="noConversion"/>
  </si>
  <si>
    <t>Vectar Set</t>
    <phoneticPr fontId="2" type="noConversion"/>
  </si>
  <si>
    <t>Vectra Screw</t>
    <phoneticPr fontId="2" type="noConversion"/>
  </si>
  <si>
    <t>Telefix Screw Assembly</t>
    <phoneticPr fontId="2" type="noConversion"/>
  </si>
  <si>
    <t>F0-016-103</t>
    <phoneticPr fontId="2" type="noConversion"/>
  </si>
  <si>
    <t>Rod</t>
    <phoneticPr fontId="2" type="noConversion"/>
  </si>
  <si>
    <t>F0-016-225</t>
    <phoneticPr fontId="2" type="noConversion"/>
  </si>
  <si>
    <t>F0-018-103</t>
    <phoneticPr fontId="2" type="noConversion"/>
  </si>
  <si>
    <t>F0-018-166</t>
    <phoneticPr fontId="2" type="noConversion"/>
  </si>
  <si>
    <t>MX Screw Set</t>
    <phoneticPr fontId="2" type="noConversion"/>
  </si>
  <si>
    <t>Click'x Screw Set</t>
    <phoneticPr fontId="2" type="noConversion"/>
  </si>
  <si>
    <t>F0-019-003</t>
    <phoneticPr fontId="2" type="noConversion"/>
  </si>
  <si>
    <t>USS Cross Link Set</t>
    <phoneticPr fontId="2" type="noConversion"/>
  </si>
  <si>
    <t>MX Transverse Link Ste</t>
    <phoneticPr fontId="2" type="noConversion"/>
  </si>
  <si>
    <t>F0-101-103</t>
    <phoneticPr fontId="2" type="noConversion"/>
  </si>
  <si>
    <t>Synfix-Lr</t>
    <phoneticPr fontId="2" type="noConversion"/>
  </si>
  <si>
    <t>F0-104-203</t>
    <phoneticPr fontId="2" type="noConversion"/>
  </si>
  <si>
    <t>F0-105-003</t>
    <phoneticPr fontId="2" type="noConversion"/>
  </si>
  <si>
    <t>Cervios</t>
    <phoneticPr fontId="2" type="noConversion"/>
  </si>
  <si>
    <t>F0-121-003</t>
    <phoneticPr fontId="2" type="noConversion"/>
  </si>
  <si>
    <t>Cerios Chron Os</t>
    <phoneticPr fontId="2" type="noConversion"/>
  </si>
  <si>
    <t>Syncage-Lr Chronos</t>
    <phoneticPr fontId="2" type="noConversion"/>
  </si>
  <si>
    <t>F0-204-003</t>
    <phoneticPr fontId="2" type="noConversion"/>
  </si>
  <si>
    <t>Synex</t>
    <phoneticPr fontId="2" type="noConversion"/>
  </si>
  <si>
    <t>F0-464-003</t>
    <phoneticPr fontId="2" type="noConversion"/>
  </si>
  <si>
    <t>F1-412-026</t>
    <phoneticPr fontId="2" type="noConversion"/>
  </si>
  <si>
    <t>BRS-1(풍선카테타)</t>
    <phoneticPr fontId="2" type="noConversion"/>
  </si>
  <si>
    <t>cervios cage</t>
    <phoneticPr fontId="2" type="noConversion"/>
  </si>
  <si>
    <t>remover</t>
    <phoneticPr fontId="2" type="noConversion"/>
  </si>
  <si>
    <t>Skin Stapler(Remover)</t>
    <phoneticPr fontId="2" type="noConversion"/>
  </si>
  <si>
    <t>TBA01001</t>
    <phoneticPr fontId="2" type="noConversion"/>
  </si>
  <si>
    <t>MD SET</t>
    <phoneticPr fontId="2" type="noConversion"/>
  </si>
  <si>
    <t>오일</t>
    <phoneticPr fontId="2" type="noConversion"/>
  </si>
  <si>
    <t>Hi-Line Burr</t>
    <phoneticPr fontId="2" type="noConversion"/>
  </si>
  <si>
    <t>VISCOTT</t>
    <phoneticPr fontId="2" type="noConversion"/>
  </si>
  <si>
    <t>BF0101VT(1.5)</t>
    <phoneticPr fontId="2" type="noConversion"/>
  </si>
  <si>
    <t>HIBARRY(유착방지제)</t>
    <phoneticPr fontId="2" type="noConversion"/>
  </si>
  <si>
    <t>BF0101VT(3)</t>
    <phoneticPr fontId="2" type="noConversion"/>
  </si>
  <si>
    <t>BMP(1.0)</t>
    <phoneticPr fontId="2" type="noConversion"/>
  </si>
  <si>
    <t>BMP2 (골형성유도단백질)</t>
    <phoneticPr fontId="2" type="noConversion"/>
  </si>
  <si>
    <t>연합메디칼</t>
    <phoneticPr fontId="2" type="noConversion"/>
  </si>
  <si>
    <t>ACT Fix Mono Femoral</t>
    <phoneticPr fontId="2" type="noConversion"/>
  </si>
  <si>
    <t>C1-002-121(H)</t>
    <phoneticPr fontId="2" type="noConversion"/>
  </si>
  <si>
    <t>ACT Fix Mono Tibia</t>
    <phoneticPr fontId="2" type="noConversion"/>
  </si>
  <si>
    <t>C1-003-021</t>
    <phoneticPr fontId="2" type="noConversion"/>
  </si>
  <si>
    <t>Nova Fix(Wrist)</t>
    <phoneticPr fontId="2" type="noConversion"/>
  </si>
  <si>
    <t>C1-004-021</t>
    <phoneticPr fontId="2" type="noConversion"/>
  </si>
  <si>
    <t>Mini Fixator</t>
    <phoneticPr fontId="2" type="noConversion"/>
  </si>
  <si>
    <t>C1-201-021</t>
    <phoneticPr fontId="2" type="noConversion"/>
  </si>
  <si>
    <t>Femur System</t>
    <phoneticPr fontId="2" type="noConversion"/>
  </si>
  <si>
    <t>C1-211-021</t>
    <phoneticPr fontId="2" type="noConversion"/>
  </si>
  <si>
    <t>Tibia System</t>
    <phoneticPr fontId="2" type="noConversion"/>
  </si>
  <si>
    <t>C1-221-021</t>
    <phoneticPr fontId="2" type="noConversion"/>
  </si>
  <si>
    <t>Tibia Foot System</t>
    <phoneticPr fontId="2" type="noConversion"/>
  </si>
  <si>
    <t>C1-301-121</t>
    <phoneticPr fontId="2" type="noConversion"/>
  </si>
  <si>
    <t>ACT Fix Hybrid Femur</t>
    <phoneticPr fontId="2" type="noConversion"/>
  </si>
  <si>
    <t>C1-311-121</t>
    <phoneticPr fontId="2" type="noConversion"/>
  </si>
  <si>
    <t>ACT Fix Hybrid Tibia</t>
    <phoneticPr fontId="2" type="noConversion"/>
  </si>
  <si>
    <t>ACT Fix Hybrid Arm</t>
    <phoneticPr fontId="2" type="noConversion"/>
  </si>
  <si>
    <t>C1-331-121</t>
    <phoneticPr fontId="2" type="noConversion"/>
  </si>
  <si>
    <t>ACT Fix Hybrid Foot</t>
    <phoneticPr fontId="2" type="noConversion"/>
  </si>
  <si>
    <t>C1-522-002</t>
    <phoneticPr fontId="2" type="noConversion"/>
  </si>
  <si>
    <t>C1-522-003</t>
    <phoneticPr fontId="2" type="noConversion"/>
  </si>
  <si>
    <t>C1-603-021</t>
    <phoneticPr fontId="2" type="noConversion"/>
  </si>
  <si>
    <t>Stopper Wire</t>
    <phoneticPr fontId="2" type="noConversion"/>
  </si>
  <si>
    <t>C1-605-021</t>
    <phoneticPr fontId="2" type="noConversion"/>
  </si>
  <si>
    <t>Hle Pin</t>
    <phoneticPr fontId="2" type="noConversion"/>
  </si>
  <si>
    <t>Screw Half Pin</t>
    <phoneticPr fontId="2" type="noConversion"/>
  </si>
  <si>
    <t>C1-606-066</t>
    <phoneticPr fontId="2" type="noConversion"/>
  </si>
  <si>
    <t>Titanium Half Pin</t>
    <phoneticPr fontId="2" type="noConversion"/>
  </si>
  <si>
    <t>C3-015-002</t>
    <phoneticPr fontId="2" type="noConversion"/>
  </si>
  <si>
    <t>C3-100-021</t>
    <phoneticPr fontId="2" type="noConversion"/>
  </si>
  <si>
    <t>Dyna Locking Femur Nail Set</t>
    <phoneticPr fontId="2" type="noConversion"/>
  </si>
  <si>
    <t>C3-111-024</t>
    <phoneticPr fontId="2" type="noConversion"/>
  </si>
  <si>
    <t>T2 Femoral Nail Set</t>
    <phoneticPr fontId="2" type="noConversion"/>
  </si>
  <si>
    <t>C3-112-021</t>
    <phoneticPr fontId="2" type="noConversion"/>
  </si>
  <si>
    <t>Dyna Locking Tibia Nail Set</t>
    <phoneticPr fontId="2" type="noConversion"/>
  </si>
  <si>
    <t>C3-112-024</t>
    <phoneticPr fontId="2" type="noConversion"/>
  </si>
  <si>
    <t>T2 Tibial Nail Set</t>
    <phoneticPr fontId="2" type="noConversion"/>
  </si>
  <si>
    <t>C3-115-024</t>
    <phoneticPr fontId="2" type="noConversion"/>
  </si>
  <si>
    <t>Gamma3 Nail System</t>
    <phoneticPr fontId="2" type="noConversion"/>
  </si>
  <si>
    <t>C3-191-002</t>
    <phoneticPr fontId="2" type="noConversion"/>
  </si>
  <si>
    <t>Locking Screw</t>
    <phoneticPr fontId="2" type="noConversion"/>
  </si>
  <si>
    <t>C3-191-021</t>
    <phoneticPr fontId="2" type="noConversion"/>
  </si>
  <si>
    <t>C5-030-024</t>
    <phoneticPr fontId="2" type="noConversion"/>
  </si>
  <si>
    <t>Anatomical Locking Tibia Plate</t>
    <phoneticPr fontId="2" type="noConversion"/>
  </si>
  <si>
    <t>Anatomical Locking Distal Radius Plate</t>
    <phoneticPr fontId="2" type="noConversion"/>
  </si>
  <si>
    <t>C6-005-001</t>
    <phoneticPr fontId="2" type="noConversion"/>
  </si>
  <si>
    <t>C6-006-001</t>
    <phoneticPr fontId="2" type="noConversion"/>
  </si>
  <si>
    <t>C6-007-001</t>
    <phoneticPr fontId="2" type="noConversion"/>
  </si>
  <si>
    <t>C6-008-024</t>
    <phoneticPr fontId="2" type="noConversion"/>
  </si>
  <si>
    <t>C6-401-424</t>
    <phoneticPr fontId="2" type="noConversion"/>
  </si>
  <si>
    <t>Variax Locking Screw</t>
    <phoneticPr fontId="2" type="noConversion"/>
  </si>
  <si>
    <t>C6-401-624</t>
    <phoneticPr fontId="2" type="noConversion"/>
  </si>
  <si>
    <t>C6-402-010</t>
    <phoneticPr fontId="2" type="noConversion"/>
  </si>
  <si>
    <t>Cannulated Screw</t>
    <phoneticPr fontId="2" type="noConversion"/>
  </si>
  <si>
    <t>D1-211-123</t>
    <phoneticPr fontId="2" type="noConversion"/>
  </si>
  <si>
    <t>C3-115-021</t>
    <phoneticPr fontId="2" type="noConversion"/>
  </si>
  <si>
    <t>Trochanteric Nail Set</t>
    <phoneticPr fontId="2" type="noConversion"/>
  </si>
  <si>
    <t>C3-122-021</t>
    <phoneticPr fontId="2" type="noConversion"/>
  </si>
  <si>
    <t>Dyna Locking Ankle Nail Set</t>
    <phoneticPr fontId="2" type="noConversion"/>
  </si>
  <si>
    <t>F0-016-221</t>
    <phoneticPr fontId="2" type="noConversion"/>
  </si>
  <si>
    <t>척추고정술용 Rod</t>
    <phoneticPr fontId="2" type="noConversion"/>
  </si>
  <si>
    <t>F0-018-121</t>
    <phoneticPr fontId="2" type="noConversion"/>
  </si>
  <si>
    <t>척추고정술용 Screw Set</t>
    <phoneticPr fontId="2" type="noConversion"/>
  </si>
  <si>
    <t>F0-019-121</t>
    <phoneticPr fontId="2" type="noConversion"/>
  </si>
  <si>
    <t>척추고정술용 Cross Link</t>
    <phoneticPr fontId="2" type="noConversion"/>
  </si>
  <si>
    <t>F0-101-121</t>
    <phoneticPr fontId="2" type="noConversion"/>
  </si>
  <si>
    <t>Square Cage</t>
    <phoneticPr fontId="2" type="noConversion"/>
  </si>
  <si>
    <t>F0-101-221</t>
    <phoneticPr fontId="2" type="noConversion"/>
  </si>
  <si>
    <t>NEO-IC Peek Plif Cage</t>
    <phoneticPr fontId="2" type="noConversion"/>
  </si>
  <si>
    <t>코렌텍</t>
    <phoneticPr fontId="2" type="noConversion"/>
  </si>
  <si>
    <t>E1-001-020</t>
    <phoneticPr fontId="2" type="noConversion"/>
  </si>
  <si>
    <t>IC Stme</t>
    <phoneticPr fontId="2" type="noConversion"/>
  </si>
  <si>
    <t>E1-001-145</t>
    <phoneticPr fontId="2" type="noConversion"/>
  </si>
  <si>
    <t>ID Cemented Stem</t>
    <phoneticPr fontId="2" type="noConversion"/>
  </si>
  <si>
    <t>E1-002-245</t>
    <phoneticPr fontId="2" type="noConversion"/>
  </si>
  <si>
    <t>Bencox Stem</t>
    <phoneticPr fontId="2" type="noConversion"/>
  </si>
  <si>
    <t>E1-011-145</t>
    <phoneticPr fontId="2" type="noConversion"/>
  </si>
  <si>
    <t>Forte Ball Head</t>
    <phoneticPr fontId="2" type="noConversion"/>
  </si>
  <si>
    <t>E1-011-245</t>
    <phoneticPr fontId="2" type="noConversion"/>
  </si>
  <si>
    <t>Bencox Forte Head</t>
    <phoneticPr fontId="2" type="noConversion"/>
  </si>
  <si>
    <t>E1-011-445</t>
    <phoneticPr fontId="2" type="noConversion"/>
  </si>
  <si>
    <t>E1-012-145</t>
    <phoneticPr fontId="2" type="noConversion"/>
  </si>
  <si>
    <t>Metal B-Head</t>
    <phoneticPr fontId="2" type="noConversion"/>
  </si>
  <si>
    <t>Bencox Cup</t>
    <phoneticPr fontId="2" type="noConversion"/>
  </si>
  <si>
    <t>TPS-Coren Cup</t>
    <phoneticPr fontId="2" type="noConversion"/>
  </si>
  <si>
    <t>IC-Bipolar Cup</t>
    <phoneticPr fontId="2" type="noConversion"/>
  </si>
  <si>
    <t>E1-032-245</t>
    <phoneticPr fontId="2" type="noConversion"/>
  </si>
  <si>
    <t>E1-032-445</t>
    <phoneticPr fontId="2" type="noConversion"/>
  </si>
  <si>
    <t>Bencox Delta Insert</t>
    <phoneticPr fontId="2" type="noConversion"/>
  </si>
  <si>
    <t>E1-041-145</t>
    <phoneticPr fontId="2" type="noConversion"/>
  </si>
  <si>
    <t>E2-001-045</t>
    <phoneticPr fontId="2" type="noConversion"/>
  </si>
  <si>
    <t>LOSPA Femoral Component</t>
    <phoneticPr fontId="2" type="noConversion"/>
  </si>
  <si>
    <t>E2-011-045</t>
    <phoneticPr fontId="2" type="noConversion"/>
  </si>
  <si>
    <t>Tibial Baseplate</t>
    <phoneticPr fontId="2" type="noConversion"/>
  </si>
  <si>
    <t>LOSPA Tibial Insert</t>
    <phoneticPr fontId="2" type="noConversion"/>
  </si>
  <si>
    <t>E2-031-045</t>
    <phoneticPr fontId="2" type="noConversion"/>
  </si>
  <si>
    <t>LOSPA Patella Component</t>
    <phoneticPr fontId="2" type="noConversion"/>
  </si>
  <si>
    <t>E5-200-040(CR)</t>
    <phoneticPr fontId="2" type="noConversion"/>
  </si>
  <si>
    <t>N0-051-001(CR)</t>
    <phoneticPr fontId="2" type="noConversion"/>
  </si>
  <si>
    <t>부원엠에스</t>
    <phoneticPr fontId="2" type="noConversion"/>
  </si>
  <si>
    <t>비급여(blue)</t>
    <phoneticPr fontId="2" type="noConversion"/>
  </si>
  <si>
    <t>Hema Clear(Blue)</t>
    <phoneticPr fontId="2" type="noConversion"/>
  </si>
  <si>
    <t>비급여(orange)</t>
    <phoneticPr fontId="2" type="noConversion"/>
  </si>
  <si>
    <t>E5-200-070(BW)</t>
    <phoneticPr fontId="2" type="noConversion"/>
  </si>
  <si>
    <t>BK5001NF(수)</t>
    <phoneticPr fontId="2" type="noConversion"/>
  </si>
  <si>
    <t>BIS Sensor</t>
    <phoneticPr fontId="2" type="noConversion"/>
  </si>
  <si>
    <t>BK5001NF(서)</t>
    <phoneticPr fontId="2" type="noConversion"/>
  </si>
  <si>
    <t>센스</t>
    <phoneticPr fontId="2" type="noConversion"/>
  </si>
  <si>
    <t>B0-001-006</t>
    <phoneticPr fontId="2" type="noConversion"/>
  </si>
  <si>
    <t>나일론 1/0 (아이리)</t>
    <phoneticPr fontId="2" type="noConversion"/>
  </si>
  <si>
    <t>B0-002-006</t>
    <phoneticPr fontId="2" type="noConversion"/>
  </si>
  <si>
    <t>Dafilon 3/0</t>
    <phoneticPr fontId="2" type="noConversion"/>
  </si>
  <si>
    <t>B0-003-006</t>
    <phoneticPr fontId="7" type="noConversion"/>
  </si>
  <si>
    <t>B0-004-004(ss)</t>
    <phoneticPr fontId="2" type="noConversion"/>
  </si>
  <si>
    <t>Dafilon 4/0</t>
    <phoneticPr fontId="2" type="noConversion"/>
  </si>
  <si>
    <t>B0-004-006</t>
    <phoneticPr fontId="7" type="noConversion"/>
  </si>
  <si>
    <t>B0-006-006</t>
    <phoneticPr fontId="2" type="noConversion"/>
  </si>
  <si>
    <t>B0-007-006</t>
    <phoneticPr fontId="2" type="noConversion"/>
  </si>
  <si>
    <t>B0-008-006</t>
    <phoneticPr fontId="2" type="noConversion"/>
  </si>
  <si>
    <t>블랙나일론 8/0</t>
    <phoneticPr fontId="2" type="noConversion"/>
  </si>
  <si>
    <t>Silkam 3/0 (Non Needle)</t>
    <phoneticPr fontId="2" type="noConversion"/>
  </si>
  <si>
    <t>B0-012-006</t>
    <phoneticPr fontId="2" type="noConversion"/>
  </si>
  <si>
    <t>블랙실크 2/0</t>
    <phoneticPr fontId="2" type="noConversion"/>
  </si>
  <si>
    <t>B0-013-006</t>
    <phoneticPr fontId="2" type="noConversion"/>
  </si>
  <si>
    <t>B0-014-006</t>
    <phoneticPr fontId="2" type="noConversion"/>
  </si>
  <si>
    <t>블랙실크 4/0</t>
    <phoneticPr fontId="2" type="noConversion"/>
  </si>
  <si>
    <t>B0-015-006</t>
    <phoneticPr fontId="2" type="noConversion"/>
  </si>
  <si>
    <t>블랙실크 5/0</t>
    <phoneticPr fontId="2" type="noConversion"/>
  </si>
  <si>
    <t>B0-016-006</t>
    <phoneticPr fontId="2" type="noConversion"/>
  </si>
  <si>
    <t>B0-023-001</t>
    <phoneticPr fontId="2" type="noConversion"/>
  </si>
  <si>
    <t>B0-029-101</t>
    <phoneticPr fontId="2" type="noConversion"/>
  </si>
  <si>
    <t>에치본드 1/0(Double Needle)</t>
    <phoneticPr fontId="2" type="noConversion"/>
  </si>
  <si>
    <t>에치본드 2/0(Double Needle)</t>
    <phoneticPr fontId="2" type="noConversion"/>
  </si>
  <si>
    <t>B0-029-301</t>
    <phoneticPr fontId="2" type="noConversion"/>
  </si>
  <si>
    <t>B0-085-001</t>
    <phoneticPr fontId="2" type="noConversion"/>
  </si>
  <si>
    <t>에치본드 #5</t>
    <phoneticPr fontId="2" type="noConversion"/>
  </si>
  <si>
    <t>B0-502-004</t>
    <phoneticPr fontId="2" type="noConversion"/>
  </si>
  <si>
    <t xml:space="preserve">크로믹 2/0 </t>
    <phoneticPr fontId="2" type="noConversion"/>
  </si>
  <si>
    <t>B0-502-006</t>
    <phoneticPr fontId="2" type="noConversion"/>
  </si>
  <si>
    <t>B0-503-006</t>
    <phoneticPr fontId="2" type="noConversion"/>
  </si>
  <si>
    <t>크로믹 3/0</t>
    <phoneticPr fontId="2" type="noConversion"/>
  </si>
  <si>
    <t>B0-504-006</t>
    <phoneticPr fontId="2" type="noConversion"/>
  </si>
  <si>
    <t>B0-505-006</t>
    <phoneticPr fontId="2" type="noConversion"/>
  </si>
  <si>
    <t>크로믹 5/0</t>
    <phoneticPr fontId="2" type="noConversion"/>
  </si>
  <si>
    <t>Monosyn #1</t>
    <phoneticPr fontId="2" type="noConversion"/>
  </si>
  <si>
    <t>PDS 0</t>
    <phoneticPr fontId="2" type="noConversion"/>
  </si>
  <si>
    <t>B0-542-001</t>
    <phoneticPr fontId="2" type="noConversion"/>
  </si>
  <si>
    <t>바이크릴 2/0</t>
    <phoneticPr fontId="2" type="noConversion"/>
  </si>
  <si>
    <t>B0-543-001</t>
    <phoneticPr fontId="2" type="noConversion"/>
  </si>
  <si>
    <t>B0-544-014(SS)</t>
    <phoneticPr fontId="2" type="noConversion"/>
  </si>
  <si>
    <t>B0-545-014(SS)</t>
    <phoneticPr fontId="2" type="noConversion"/>
  </si>
  <si>
    <t>Monosyn 5/0</t>
    <phoneticPr fontId="2" type="noConversion"/>
  </si>
  <si>
    <t>B0-546-001</t>
    <phoneticPr fontId="2" type="noConversion"/>
  </si>
  <si>
    <t>바이크릴 6/0</t>
    <phoneticPr fontId="2" type="noConversion"/>
  </si>
  <si>
    <t>B0-546-014(SS)</t>
    <phoneticPr fontId="2" type="noConversion"/>
  </si>
  <si>
    <t>Monosyn 6/0</t>
    <phoneticPr fontId="2" type="noConversion"/>
  </si>
  <si>
    <t>BJ4412CN</t>
    <phoneticPr fontId="2" type="noConversion"/>
  </si>
  <si>
    <t>Fogarty 카테타</t>
    <phoneticPr fontId="2" type="noConversion"/>
  </si>
  <si>
    <t>BK7101HF(2.5)</t>
    <phoneticPr fontId="2" type="noConversion"/>
  </si>
  <si>
    <t>셀라반</t>
    <phoneticPr fontId="2" type="noConversion"/>
  </si>
  <si>
    <t>BK7101HF(5)</t>
    <phoneticPr fontId="2" type="noConversion"/>
  </si>
  <si>
    <t>Tutoflex</t>
    <phoneticPr fontId="2" type="noConversion"/>
  </si>
  <si>
    <t>BM1301FA</t>
    <phoneticPr fontId="2" type="noConversion"/>
  </si>
  <si>
    <t>BM5001QZ(10*10)수</t>
    <phoneticPr fontId="2" type="noConversion"/>
  </si>
  <si>
    <t>BM5001QZ(10*20)서</t>
    <phoneticPr fontId="2" type="noConversion"/>
  </si>
  <si>
    <t>BM5001QZ(10*20)수</t>
    <phoneticPr fontId="2" type="noConversion"/>
  </si>
  <si>
    <t>BM5003EM(서)</t>
    <phoneticPr fontId="2" type="noConversion"/>
  </si>
  <si>
    <t>BM5003EM(수)</t>
    <phoneticPr fontId="2" type="noConversion"/>
  </si>
  <si>
    <t>NeoDressing</t>
    <phoneticPr fontId="2" type="noConversion"/>
  </si>
  <si>
    <t>BM5020HF(20)</t>
    <phoneticPr fontId="2" type="noConversion"/>
  </si>
  <si>
    <t>BM5020HF(10)</t>
    <phoneticPr fontId="2" type="noConversion"/>
  </si>
  <si>
    <t>BM5103CD</t>
    <phoneticPr fontId="2" type="noConversion"/>
  </si>
  <si>
    <t>Hypafix</t>
    <phoneticPr fontId="2" type="noConversion"/>
  </si>
  <si>
    <t>BM5100RW(수)</t>
    <phoneticPr fontId="2" type="noConversion"/>
  </si>
  <si>
    <t>메디큐어롤</t>
    <phoneticPr fontId="2" type="noConversion"/>
  </si>
  <si>
    <t>BM5100RW(10)</t>
    <phoneticPr fontId="2" type="noConversion"/>
  </si>
  <si>
    <t>BM5103HF</t>
    <phoneticPr fontId="2" type="noConversion"/>
  </si>
  <si>
    <t>BM5105HF</t>
    <phoneticPr fontId="2" type="noConversion"/>
  </si>
  <si>
    <t>J4-112-007</t>
    <phoneticPr fontId="2" type="noConversion"/>
  </si>
  <si>
    <t>CVC 카테타</t>
    <phoneticPr fontId="2" type="noConversion"/>
  </si>
  <si>
    <t>EZ VAC</t>
    <phoneticPr fontId="2" type="noConversion"/>
  </si>
  <si>
    <t>K3-002-104</t>
    <phoneticPr fontId="2" type="noConversion"/>
  </si>
  <si>
    <t>K3-002-117</t>
    <phoneticPr fontId="2" type="noConversion"/>
  </si>
  <si>
    <t>K3-002-304</t>
    <phoneticPr fontId="2" type="noConversion"/>
  </si>
  <si>
    <t>쏘라식카테타</t>
    <phoneticPr fontId="2" type="noConversion"/>
  </si>
  <si>
    <t>K3-011-005</t>
    <phoneticPr fontId="2" type="noConversion"/>
  </si>
  <si>
    <t>K3-100-012</t>
    <phoneticPr fontId="2" type="noConversion"/>
  </si>
  <si>
    <t>유린백(부강)</t>
    <phoneticPr fontId="2" type="noConversion"/>
  </si>
  <si>
    <t>K3-101-005</t>
    <phoneticPr fontId="2" type="noConversion"/>
  </si>
  <si>
    <t>유린메타</t>
    <phoneticPr fontId="2" type="noConversion"/>
  </si>
  <si>
    <t>K4-021-002</t>
    <phoneticPr fontId="2" type="noConversion"/>
  </si>
  <si>
    <t>엔도튜브</t>
    <phoneticPr fontId="2" type="noConversion"/>
  </si>
  <si>
    <t>K4-021-007</t>
    <phoneticPr fontId="2" type="noConversion"/>
  </si>
  <si>
    <t>엔도튜브(유로메디칼)</t>
    <phoneticPr fontId="2" type="noConversion"/>
  </si>
  <si>
    <t>k4-041-002</t>
    <phoneticPr fontId="2" type="noConversion"/>
  </si>
  <si>
    <t>K4-200-005</t>
    <phoneticPr fontId="2" type="noConversion"/>
  </si>
  <si>
    <t>네블라이져키트</t>
    <phoneticPr fontId="2" type="noConversion"/>
  </si>
  <si>
    <t>네블라이저마스크</t>
    <phoneticPr fontId="2" type="noConversion"/>
  </si>
  <si>
    <t>폴리카테타 2WAY(세운)</t>
    <phoneticPr fontId="2" type="noConversion"/>
  </si>
  <si>
    <t>폴리카테타 2WAY</t>
    <phoneticPr fontId="2" type="noConversion"/>
  </si>
  <si>
    <t>K6-047-001</t>
    <phoneticPr fontId="2" type="noConversion"/>
  </si>
  <si>
    <t>K7-204-023</t>
    <phoneticPr fontId="2" type="noConversion"/>
  </si>
  <si>
    <t>K8-402-113</t>
    <phoneticPr fontId="2" type="noConversion"/>
  </si>
  <si>
    <t>K8-403-113</t>
    <phoneticPr fontId="2" type="noConversion"/>
  </si>
  <si>
    <t>K8-404-113</t>
    <phoneticPr fontId="2" type="noConversion"/>
  </si>
  <si>
    <t>K8-405-113</t>
    <phoneticPr fontId="2" type="noConversion"/>
  </si>
  <si>
    <t>K8-502-013</t>
    <phoneticPr fontId="2" type="noConversion"/>
  </si>
  <si>
    <t>네모아캐스트</t>
    <phoneticPr fontId="2" type="noConversion"/>
  </si>
  <si>
    <t>K8-503-013</t>
    <phoneticPr fontId="2" type="noConversion"/>
  </si>
  <si>
    <t>K8-504-013</t>
    <phoneticPr fontId="2" type="noConversion"/>
  </si>
  <si>
    <t>K8-505-013</t>
    <phoneticPr fontId="2" type="noConversion"/>
  </si>
  <si>
    <t>k8-400-028(SS)</t>
    <phoneticPr fontId="2" type="noConversion"/>
  </si>
  <si>
    <t>Neal Splint</t>
    <phoneticPr fontId="2" type="noConversion"/>
  </si>
  <si>
    <t>K8-404-028(SS)</t>
    <phoneticPr fontId="2" type="noConversion"/>
  </si>
  <si>
    <t>k8-405-028(SS)</t>
    <phoneticPr fontId="2" type="noConversion"/>
  </si>
  <si>
    <t>K8-502-028(SS)</t>
    <phoneticPr fontId="2" type="noConversion"/>
  </si>
  <si>
    <t>Neal Cast</t>
    <phoneticPr fontId="2" type="noConversion"/>
  </si>
  <si>
    <t>K8-503-028(SS)</t>
    <phoneticPr fontId="2" type="noConversion"/>
  </si>
  <si>
    <t>K8-505-028(SS)</t>
    <phoneticPr fontId="2" type="noConversion"/>
  </si>
  <si>
    <t>L9-021-001</t>
    <phoneticPr fontId="2" type="noConversion"/>
  </si>
  <si>
    <t>도시플라워</t>
    <phoneticPr fontId="2" type="noConversion"/>
  </si>
  <si>
    <t>듀오덤(Extra Thin CGF)</t>
    <phoneticPr fontId="2" type="noConversion"/>
  </si>
  <si>
    <t>M3-010-306</t>
    <phoneticPr fontId="2" type="noConversion"/>
  </si>
  <si>
    <t>듀오덤(CGF)</t>
    <phoneticPr fontId="2" type="noConversion"/>
  </si>
  <si>
    <t>M3-010-307</t>
    <phoneticPr fontId="2" type="noConversion"/>
  </si>
  <si>
    <t>네오덤UT</t>
    <phoneticPr fontId="2" type="noConversion"/>
  </si>
  <si>
    <t>K8-101-035</t>
    <phoneticPr fontId="2" type="noConversion"/>
  </si>
  <si>
    <t>ECO SPLINT (LONG LEG)</t>
    <phoneticPr fontId="2" type="noConversion"/>
  </si>
  <si>
    <t>K8-100-035</t>
    <phoneticPr fontId="2" type="noConversion"/>
  </si>
  <si>
    <t>ECO SPLINT (LONG ARM)</t>
    <phoneticPr fontId="2" type="noConversion"/>
  </si>
  <si>
    <t>K8-102-135</t>
    <phoneticPr fontId="2" type="noConversion"/>
  </si>
  <si>
    <t>ECO SPLINT PLUS (SHORT ARM)</t>
    <phoneticPr fontId="2" type="noConversion"/>
  </si>
  <si>
    <t>K8-102-035</t>
    <phoneticPr fontId="2" type="noConversion"/>
  </si>
  <si>
    <t>ECO SPLINT (SHORT ARM)</t>
    <phoneticPr fontId="2" type="noConversion"/>
  </si>
  <si>
    <t>드레싱밧드</t>
    <phoneticPr fontId="2" type="noConversion"/>
  </si>
  <si>
    <t>29-38111</t>
    <phoneticPr fontId="2" type="noConversion"/>
  </si>
  <si>
    <t>Steple Driver(솔고)</t>
    <phoneticPr fontId="2" type="noConversion"/>
  </si>
  <si>
    <t>3M 종이반창고</t>
    <phoneticPr fontId="2" type="noConversion"/>
  </si>
  <si>
    <t>3way 100cm(세운)</t>
    <phoneticPr fontId="2" type="noConversion"/>
  </si>
  <si>
    <t>3way 10cm</t>
    <phoneticPr fontId="2" type="noConversion"/>
  </si>
  <si>
    <t>3way 10cm(세운)</t>
    <phoneticPr fontId="2" type="noConversion"/>
  </si>
  <si>
    <t>3way 25cm</t>
    <phoneticPr fontId="2" type="noConversion"/>
  </si>
  <si>
    <t>3way 25cm(세운)</t>
    <phoneticPr fontId="2" type="noConversion"/>
  </si>
  <si>
    <t>B/P커프</t>
    <phoneticPr fontId="2" type="noConversion"/>
  </si>
  <si>
    <t>B/P커프 (중국)</t>
    <phoneticPr fontId="2" type="noConversion"/>
  </si>
  <si>
    <t>BLOCKADE NEEDLE</t>
    <phoneticPr fontId="2" type="noConversion"/>
  </si>
  <si>
    <t>Blockade needle</t>
    <phoneticPr fontId="2" type="noConversion"/>
  </si>
  <si>
    <t>Cut Scissor</t>
    <phoneticPr fontId="2" type="noConversion"/>
  </si>
  <si>
    <t>Cut Scissor(2-018-14)</t>
    <phoneticPr fontId="2" type="noConversion"/>
  </si>
  <si>
    <t>EX 글러브(세운)</t>
    <phoneticPr fontId="2" type="noConversion"/>
  </si>
  <si>
    <t>IV 카테터(BD)</t>
    <phoneticPr fontId="2" type="noConversion"/>
  </si>
  <si>
    <t>IV 카테터(B형)</t>
    <phoneticPr fontId="2" type="noConversion"/>
  </si>
  <si>
    <t>IV 카테터(D형)</t>
    <phoneticPr fontId="2" type="noConversion"/>
  </si>
  <si>
    <t>JS1060</t>
    <phoneticPr fontId="2" type="noConversion"/>
  </si>
  <si>
    <t>JS1080</t>
    <phoneticPr fontId="2" type="noConversion"/>
  </si>
  <si>
    <t>JS3210</t>
    <phoneticPr fontId="2" type="noConversion"/>
  </si>
  <si>
    <t>핀셋통</t>
    <phoneticPr fontId="2" type="noConversion"/>
  </si>
  <si>
    <t xml:space="preserve">Control Pressure Line </t>
    <phoneticPr fontId="2" type="noConversion"/>
  </si>
  <si>
    <t>line(협성)</t>
    <phoneticPr fontId="2" type="noConversion"/>
  </si>
  <si>
    <t>LOR 실린저</t>
    <phoneticPr fontId="2" type="noConversion"/>
  </si>
  <si>
    <t>Y-TUBE</t>
    <phoneticPr fontId="2" type="noConversion"/>
  </si>
  <si>
    <t>SPILL KTI(60)</t>
    <phoneticPr fontId="2" type="noConversion"/>
  </si>
  <si>
    <t>개무밧드</t>
    <phoneticPr fontId="2" type="noConversion"/>
  </si>
  <si>
    <t>거즈붕대(수성)</t>
    <phoneticPr fontId="2" type="noConversion"/>
  </si>
  <si>
    <t>관상붕대</t>
    <phoneticPr fontId="2" type="noConversion"/>
  </si>
  <si>
    <t>관상붕대(수성)</t>
    <phoneticPr fontId="2" type="noConversion"/>
  </si>
  <si>
    <t>구급함</t>
    <phoneticPr fontId="2" type="noConversion"/>
  </si>
  <si>
    <t xml:space="preserve">귀체온계(4020) </t>
    <phoneticPr fontId="2" type="noConversion"/>
  </si>
  <si>
    <t xml:space="preserve">귀체온계(4520) </t>
    <phoneticPr fontId="2" type="noConversion"/>
  </si>
  <si>
    <t>기스모비닐</t>
    <phoneticPr fontId="2" type="noConversion"/>
  </si>
  <si>
    <t>기스모 비닐</t>
    <phoneticPr fontId="2" type="noConversion"/>
  </si>
  <si>
    <t>나비침(녹십자)</t>
    <phoneticPr fontId="2" type="noConversion"/>
  </si>
  <si>
    <t>나일론 NB429L</t>
    <phoneticPr fontId="2" type="noConversion"/>
  </si>
  <si>
    <t>나일론 4/0 (아이리)</t>
    <phoneticPr fontId="2" type="noConversion"/>
  </si>
  <si>
    <t>나일론 NK1002</t>
    <phoneticPr fontId="2" type="noConversion"/>
  </si>
  <si>
    <t>나일론 NK1102</t>
    <phoneticPr fontId="2" type="noConversion"/>
  </si>
  <si>
    <t>나일론 NK907</t>
    <phoneticPr fontId="2" type="noConversion"/>
  </si>
  <si>
    <t>나잘에어웨이</t>
    <phoneticPr fontId="2" type="noConversion"/>
  </si>
  <si>
    <t>내장용환침</t>
    <phoneticPr fontId="2" type="noConversion"/>
  </si>
  <si>
    <t>네블라이져(성인용)</t>
    <phoneticPr fontId="2" type="noConversion"/>
  </si>
  <si>
    <t>네블라이져키트(마스크성인용)</t>
    <phoneticPr fontId="2" type="noConversion"/>
  </si>
  <si>
    <t>넬라톤 카테터 8번</t>
    <phoneticPr fontId="2" type="noConversion"/>
  </si>
  <si>
    <t>넬라톤 카테터</t>
    <phoneticPr fontId="2" type="noConversion"/>
  </si>
  <si>
    <t>넬라톤 카테터 5FR</t>
    <phoneticPr fontId="2" type="noConversion"/>
  </si>
  <si>
    <t>넬라톤 카테터(세운)</t>
    <phoneticPr fontId="2" type="noConversion"/>
  </si>
  <si>
    <t>대일밴드</t>
    <phoneticPr fontId="2" type="noConversion"/>
  </si>
  <si>
    <t>대일밴드(26매)</t>
    <phoneticPr fontId="2" type="noConversion"/>
  </si>
  <si>
    <t>대일밴드(모아엠피)</t>
    <phoneticPr fontId="2" type="noConversion"/>
  </si>
  <si>
    <t>드레싱카</t>
    <phoneticPr fontId="2" type="noConversion"/>
  </si>
  <si>
    <t>드레싱키트</t>
    <phoneticPr fontId="2" type="noConversion"/>
  </si>
  <si>
    <t>7-314-25</t>
    <phoneticPr fontId="2" type="noConversion"/>
  </si>
  <si>
    <t>드레싱포셉</t>
    <phoneticPr fontId="2" type="noConversion"/>
  </si>
  <si>
    <t>라바토니켓</t>
    <phoneticPr fontId="2" type="noConversion"/>
  </si>
  <si>
    <t>렉탈튜브</t>
    <phoneticPr fontId="2" type="noConversion"/>
  </si>
  <si>
    <t>마우스피스</t>
    <phoneticPr fontId="2" type="noConversion"/>
  </si>
  <si>
    <t>마우스피스고무끈</t>
    <phoneticPr fontId="2" type="noConversion"/>
  </si>
  <si>
    <t>마킹펜(DEROYAL)</t>
    <phoneticPr fontId="2" type="noConversion"/>
  </si>
  <si>
    <t>메스날(아이리)</t>
    <phoneticPr fontId="2" type="noConversion"/>
  </si>
  <si>
    <t>메스대</t>
    <phoneticPr fontId="2" type="noConversion"/>
  </si>
  <si>
    <t>메스대(솔고)</t>
    <phoneticPr fontId="2" type="noConversion"/>
  </si>
  <si>
    <t>메타혈압계(성인용)</t>
    <phoneticPr fontId="2" type="noConversion"/>
  </si>
  <si>
    <t>메타혈압계(일제)</t>
    <phoneticPr fontId="2" type="noConversion"/>
  </si>
  <si>
    <t>목면봉</t>
    <phoneticPr fontId="2" type="noConversion"/>
  </si>
  <si>
    <t>목면봉(수성)</t>
    <phoneticPr fontId="2" type="noConversion"/>
  </si>
  <si>
    <t>바이트블럭</t>
    <phoneticPr fontId="2" type="noConversion"/>
  </si>
  <si>
    <t>바이트블럭(중)</t>
    <phoneticPr fontId="2" type="noConversion"/>
  </si>
  <si>
    <t>반창고</t>
    <phoneticPr fontId="2" type="noConversion"/>
  </si>
  <si>
    <t>방진마스크</t>
    <phoneticPr fontId="2" type="noConversion"/>
  </si>
  <si>
    <t>밴드골드</t>
    <phoneticPr fontId="2" type="noConversion"/>
  </si>
  <si>
    <t>보비팁클리너</t>
    <phoneticPr fontId="2" type="noConversion"/>
  </si>
  <si>
    <t>블랙나일론10/0</t>
    <phoneticPr fontId="2" type="noConversion"/>
  </si>
  <si>
    <t xml:space="preserve">블랙나일론 10/0 (micro) </t>
    <phoneticPr fontId="2" type="noConversion"/>
  </si>
  <si>
    <t>블랙나일론11/0</t>
    <phoneticPr fontId="2" type="noConversion"/>
  </si>
  <si>
    <t>블랙나일론 9/0</t>
    <phoneticPr fontId="2" type="noConversion"/>
  </si>
  <si>
    <t>블랙실크 SK609</t>
    <phoneticPr fontId="2" type="noConversion"/>
  </si>
  <si>
    <t>블랙실크</t>
    <phoneticPr fontId="2" type="noConversion"/>
  </si>
  <si>
    <t>산소마스크</t>
    <phoneticPr fontId="2" type="noConversion"/>
  </si>
  <si>
    <t>산소마스크(비재흡입)</t>
    <phoneticPr fontId="2" type="noConversion"/>
  </si>
  <si>
    <t>산소마스크(중간농도)</t>
    <phoneticPr fontId="2" type="noConversion"/>
  </si>
  <si>
    <t>산소캐뉼라</t>
    <phoneticPr fontId="2" type="noConversion"/>
  </si>
  <si>
    <t>산소캐놀라</t>
    <phoneticPr fontId="2" type="noConversion"/>
  </si>
  <si>
    <t>석션바틀(유리)</t>
    <phoneticPr fontId="2" type="noConversion"/>
  </si>
  <si>
    <t>셕션튜브</t>
    <phoneticPr fontId="2" type="noConversion"/>
  </si>
  <si>
    <t>셕션튜브(고무)</t>
    <phoneticPr fontId="2" type="noConversion"/>
  </si>
  <si>
    <t>셕션튜브(실리콘)</t>
    <phoneticPr fontId="2" type="noConversion"/>
  </si>
  <si>
    <t xml:space="preserve">셕션튜브 </t>
    <phoneticPr fontId="2" type="noConversion"/>
  </si>
  <si>
    <t>셕션튜브(실리콘8)</t>
    <phoneticPr fontId="2" type="noConversion"/>
  </si>
  <si>
    <t>셕션팁(PVC)</t>
    <phoneticPr fontId="2" type="noConversion"/>
  </si>
  <si>
    <t>셕션팁(FR)</t>
    <phoneticPr fontId="2" type="noConversion"/>
  </si>
  <si>
    <t>소독테이프 1"</t>
    <phoneticPr fontId="2" type="noConversion"/>
  </si>
  <si>
    <t>소독테이프3M</t>
    <phoneticPr fontId="2" type="noConversion"/>
  </si>
  <si>
    <t>소독테이프 1/2"</t>
    <phoneticPr fontId="2" type="noConversion"/>
  </si>
  <si>
    <t>소독테이프 오토</t>
    <phoneticPr fontId="2" type="noConversion"/>
  </si>
  <si>
    <t>소변기</t>
    <phoneticPr fontId="2" type="noConversion"/>
  </si>
  <si>
    <t>손소독제</t>
    <phoneticPr fontId="2" type="noConversion"/>
  </si>
  <si>
    <t>손소독제(1L)</t>
    <phoneticPr fontId="2" type="noConversion"/>
  </si>
  <si>
    <t>손소독제(3M)</t>
    <phoneticPr fontId="2" type="noConversion"/>
  </si>
  <si>
    <t>손소독제(500ml)</t>
    <phoneticPr fontId="2" type="noConversion"/>
  </si>
  <si>
    <t>손소독제걸이</t>
    <phoneticPr fontId="2" type="noConversion"/>
  </si>
  <si>
    <t>손솔통</t>
    <phoneticPr fontId="2" type="noConversion"/>
  </si>
  <si>
    <t>솜붕대 3"</t>
    <phoneticPr fontId="2" type="noConversion"/>
  </si>
  <si>
    <t>솜붕대(수성)</t>
    <phoneticPr fontId="2" type="noConversion"/>
  </si>
  <si>
    <t>솜붕대 6"</t>
    <phoneticPr fontId="2" type="noConversion"/>
  </si>
  <si>
    <t>수액</t>
    <phoneticPr fontId="2" type="noConversion"/>
  </si>
  <si>
    <t>수액세트</t>
    <phoneticPr fontId="2" type="noConversion"/>
  </si>
  <si>
    <t>수액세트(두원)</t>
    <phoneticPr fontId="2" type="noConversion"/>
  </si>
  <si>
    <t>수액세트(A120)</t>
    <phoneticPr fontId="2" type="noConversion"/>
  </si>
  <si>
    <t>수은체온계</t>
    <phoneticPr fontId="2" type="noConversion"/>
  </si>
  <si>
    <t>수은혈압계</t>
    <phoneticPr fontId="2" type="noConversion"/>
  </si>
  <si>
    <t>수은혈압계(산케어)</t>
    <phoneticPr fontId="2" type="noConversion"/>
  </si>
  <si>
    <t>수혈세트</t>
    <phoneticPr fontId="2" type="noConversion"/>
  </si>
  <si>
    <t>수혈세트(녹십자)</t>
    <phoneticPr fontId="2" type="noConversion"/>
  </si>
  <si>
    <t>스크럽솔(솔고)</t>
    <phoneticPr fontId="2" type="noConversion"/>
  </si>
  <si>
    <t>스타키넷 2"</t>
    <phoneticPr fontId="2" type="noConversion"/>
  </si>
  <si>
    <t>스타키넷(수성)</t>
    <phoneticPr fontId="2" type="noConversion"/>
  </si>
  <si>
    <t>스타키넷 6" (서)</t>
    <phoneticPr fontId="2" type="noConversion"/>
  </si>
  <si>
    <t>스탠드 혈압계</t>
    <phoneticPr fontId="2" type="noConversion"/>
  </si>
  <si>
    <t>스테리스트립 R1546</t>
    <phoneticPr fontId="2" type="noConversion"/>
  </si>
  <si>
    <t>스템플러리무버</t>
    <phoneticPr fontId="2" type="noConversion"/>
  </si>
  <si>
    <t>스팀인디게이터</t>
    <phoneticPr fontId="2" type="noConversion"/>
  </si>
  <si>
    <t>스팀인디게이터(D.I)</t>
    <phoneticPr fontId="2" type="noConversion"/>
  </si>
  <si>
    <t>스포이드(삼온스)</t>
    <phoneticPr fontId="2" type="noConversion"/>
  </si>
  <si>
    <t>스포이드(한일산업)</t>
    <phoneticPr fontId="2" type="noConversion"/>
  </si>
  <si>
    <t>스폰지캔</t>
    <phoneticPr fontId="2" type="noConversion"/>
  </si>
  <si>
    <t>스폰지캔(3호)</t>
    <phoneticPr fontId="2" type="noConversion"/>
  </si>
  <si>
    <t>아세톤</t>
    <phoneticPr fontId="2" type="noConversion"/>
  </si>
  <si>
    <t>아이오반 드랩</t>
    <phoneticPr fontId="2" type="noConversion"/>
  </si>
  <si>
    <t>아이오반 드랩(3M)</t>
    <phoneticPr fontId="2" type="noConversion"/>
  </si>
  <si>
    <t>알루미늄스프린트 (대)</t>
    <phoneticPr fontId="2" type="noConversion"/>
  </si>
  <si>
    <t>알루미늄스프린트</t>
    <phoneticPr fontId="2" type="noConversion"/>
  </si>
  <si>
    <t>알루미늄스프린트 (중)</t>
    <phoneticPr fontId="2" type="noConversion"/>
  </si>
  <si>
    <t>알코올(70%)</t>
    <phoneticPr fontId="2" type="noConversion"/>
  </si>
  <si>
    <t>에스마르크토니켓</t>
    <phoneticPr fontId="2" type="noConversion"/>
  </si>
  <si>
    <t>에스마르크토니켓 6"</t>
    <phoneticPr fontId="2" type="noConversion"/>
  </si>
  <si>
    <t>에탄올</t>
    <phoneticPr fontId="2" type="noConversion"/>
  </si>
  <si>
    <t>에피듀랄 니들(학코)</t>
    <phoneticPr fontId="2" type="noConversion"/>
  </si>
  <si>
    <t>염화벤젤콜륨</t>
    <phoneticPr fontId="2" type="noConversion"/>
  </si>
  <si>
    <t>오토크랩 인디케이타(3M)</t>
    <phoneticPr fontId="2" type="noConversion"/>
  </si>
  <si>
    <t>외과용젤(그린)</t>
    <phoneticPr fontId="2" type="noConversion"/>
  </si>
  <si>
    <t>위생패드</t>
    <phoneticPr fontId="2" type="noConversion"/>
  </si>
  <si>
    <t>유리 관장기(국산)</t>
    <phoneticPr fontId="2" type="noConversion"/>
  </si>
  <si>
    <t>유리주사기</t>
    <phoneticPr fontId="2" type="noConversion"/>
  </si>
  <si>
    <t>유리주사기 10cc</t>
    <phoneticPr fontId="2" type="noConversion"/>
  </si>
  <si>
    <t>유리주사기 50cc</t>
    <phoneticPr fontId="2" type="noConversion"/>
  </si>
  <si>
    <t>인디케이터</t>
    <phoneticPr fontId="2" type="noConversion"/>
  </si>
  <si>
    <t>인디케이터(E.O용)</t>
    <phoneticPr fontId="2" type="noConversion"/>
  </si>
  <si>
    <t>일회용 OP마스크</t>
    <phoneticPr fontId="2" type="noConversion"/>
  </si>
  <si>
    <t>일회용장갑</t>
    <phoneticPr fontId="2" type="noConversion"/>
  </si>
  <si>
    <t>일회용장갑(한진)</t>
    <phoneticPr fontId="2" type="noConversion"/>
  </si>
  <si>
    <t>응급시트</t>
    <phoneticPr fontId="2" type="noConversion"/>
  </si>
  <si>
    <t>전자타이머</t>
    <phoneticPr fontId="2" type="noConversion"/>
  </si>
  <si>
    <t>전자혈압계</t>
    <phoneticPr fontId="2" type="noConversion"/>
  </si>
  <si>
    <t>절단솜</t>
    <phoneticPr fontId="2" type="noConversion"/>
  </si>
  <si>
    <t>절단솜(대한)</t>
    <phoneticPr fontId="2" type="noConversion"/>
  </si>
  <si>
    <t xml:space="preserve">주사기 </t>
    <phoneticPr fontId="2" type="noConversion"/>
  </si>
  <si>
    <t>주사기 10cc</t>
    <phoneticPr fontId="2" type="noConversion"/>
  </si>
  <si>
    <t>주사기(BD)</t>
    <phoneticPr fontId="2" type="noConversion"/>
  </si>
  <si>
    <t>주사기 10cc21g</t>
    <phoneticPr fontId="2" type="noConversion"/>
  </si>
  <si>
    <t>주사기(화진)</t>
    <phoneticPr fontId="2" type="noConversion"/>
  </si>
  <si>
    <t>주사기 10cc23g</t>
    <phoneticPr fontId="2" type="noConversion"/>
  </si>
  <si>
    <t>주사기 20cc21g</t>
    <phoneticPr fontId="2" type="noConversion"/>
  </si>
  <si>
    <t>주사기 20cc23g</t>
    <phoneticPr fontId="2" type="noConversion"/>
  </si>
  <si>
    <t>주사기 30CC21G</t>
    <phoneticPr fontId="2" type="noConversion"/>
  </si>
  <si>
    <t>주사기 30CC23G</t>
    <phoneticPr fontId="2" type="noConversion"/>
  </si>
  <si>
    <t>주사기 3cc</t>
    <phoneticPr fontId="2" type="noConversion"/>
  </si>
  <si>
    <t>주사기 3cc23g</t>
    <phoneticPr fontId="2" type="noConversion"/>
  </si>
  <si>
    <t>주사기 5cc</t>
    <phoneticPr fontId="2" type="noConversion"/>
  </si>
  <si>
    <t>주사기 5cc21g(서)</t>
    <phoneticPr fontId="2" type="noConversion"/>
  </si>
  <si>
    <t>주사기 5cc23g</t>
    <phoneticPr fontId="2" type="noConversion"/>
  </si>
  <si>
    <t>주사침</t>
    <phoneticPr fontId="2" type="noConversion"/>
  </si>
  <si>
    <t xml:space="preserve">주사침 </t>
    <phoneticPr fontId="2" type="noConversion"/>
  </si>
  <si>
    <t>주사침 30G</t>
    <phoneticPr fontId="2" type="noConversion"/>
  </si>
  <si>
    <t>주사침(BD)</t>
    <phoneticPr fontId="2" type="noConversion"/>
  </si>
  <si>
    <t>주사침(비브라운)</t>
    <phoneticPr fontId="2" type="noConversion"/>
  </si>
  <si>
    <t>주사침(태창)</t>
    <phoneticPr fontId="2" type="noConversion"/>
  </si>
  <si>
    <t>주사침(한백)</t>
    <phoneticPr fontId="2" type="noConversion"/>
  </si>
  <si>
    <t>주사침(한백) 롱니들</t>
    <phoneticPr fontId="2" type="noConversion"/>
  </si>
  <si>
    <t xml:space="preserve">주사침(한백) </t>
    <phoneticPr fontId="2" type="noConversion"/>
  </si>
  <si>
    <t>채혈용주사기 10cc21G</t>
    <phoneticPr fontId="2" type="noConversion"/>
  </si>
  <si>
    <t>채혈용주사기</t>
    <phoneticPr fontId="2" type="noConversion"/>
  </si>
  <si>
    <t>채혈용주사기 5cc21G</t>
    <phoneticPr fontId="2" type="noConversion"/>
  </si>
  <si>
    <t>청진기(3M)</t>
    <phoneticPr fontId="2" type="noConversion"/>
  </si>
  <si>
    <t>청진기(간호사용)</t>
    <phoneticPr fontId="2" type="noConversion"/>
  </si>
  <si>
    <t>초음파젤</t>
    <phoneticPr fontId="2" type="noConversion"/>
  </si>
  <si>
    <t>초음파젤(라파제약)</t>
    <phoneticPr fontId="2" type="noConversion"/>
  </si>
  <si>
    <t>코튼노이드(13*13)</t>
    <phoneticPr fontId="2" type="noConversion"/>
  </si>
  <si>
    <t>코튼볼 볼형</t>
    <phoneticPr fontId="2" type="noConversion"/>
  </si>
  <si>
    <t>코튼볼(수성)</t>
    <phoneticPr fontId="2" type="noConversion"/>
  </si>
  <si>
    <t>코튼볼 필터</t>
    <phoneticPr fontId="2" type="noConversion"/>
  </si>
  <si>
    <t>크로믹1/0</t>
    <phoneticPr fontId="2" type="noConversion"/>
  </si>
  <si>
    <t>트랜스포어 1"</t>
    <phoneticPr fontId="2" type="noConversion"/>
  </si>
  <si>
    <t xml:space="preserve">트랜스포어(3M) </t>
    <phoneticPr fontId="2" type="noConversion"/>
  </si>
  <si>
    <t>팩거즈 10*20*8</t>
    <phoneticPr fontId="2" type="noConversion"/>
  </si>
  <si>
    <t>팩거즈(수성)</t>
    <phoneticPr fontId="2" type="noConversion"/>
  </si>
  <si>
    <t>팩거즈 10*40*8</t>
    <phoneticPr fontId="2" type="noConversion"/>
  </si>
  <si>
    <t>팩거즈 20*40</t>
    <phoneticPr fontId="2" type="noConversion"/>
  </si>
  <si>
    <t>팩거즈 40*40*8P</t>
    <phoneticPr fontId="2" type="noConversion"/>
  </si>
  <si>
    <t>퍼스펜(농반)</t>
    <phoneticPr fontId="2" type="noConversion"/>
  </si>
  <si>
    <t>펜로즈드레인튜브</t>
    <phoneticPr fontId="2" type="noConversion"/>
  </si>
  <si>
    <t>포비돈(구미제약) 4L 10%</t>
    <phoneticPr fontId="2" type="noConversion"/>
  </si>
  <si>
    <t>포비돈(구미제약)</t>
    <phoneticPr fontId="2" type="noConversion"/>
  </si>
  <si>
    <t>포셉자</t>
    <phoneticPr fontId="2" type="noConversion"/>
  </si>
  <si>
    <t>폴리글러브(한국메디)</t>
    <phoneticPr fontId="2" type="noConversion"/>
  </si>
  <si>
    <t>픽스몰 10*10</t>
    <phoneticPr fontId="2" type="noConversion"/>
  </si>
  <si>
    <t>픽스몰 (3M)</t>
    <phoneticPr fontId="2" type="noConversion"/>
  </si>
  <si>
    <t>픽스몰 5*10</t>
    <phoneticPr fontId="2" type="noConversion"/>
  </si>
  <si>
    <t>픽스몰(하이파픽스)</t>
    <phoneticPr fontId="2" type="noConversion"/>
  </si>
  <si>
    <t>핀셋통(CY-3220)</t>
    <phoneticPr fontId="2" type="noConversion"/>
  </si>
  <si>
    <t>핀셋통(CY-3240)</t>
    <phoneticPr fontId="2" type="noConversion"/>
  </si>
  <si>
    <t>핑거가이드</t>
    <phoneticPr fontId="2" type="noConversion"/>
  </si>
  <si>
    <t>혈압계메타</t>
    <phoneticPr fontId="2" type="noConversion"/>
  </si>
  <si>
    <t>혈압계스포이드(일제)</t>
    <phoneticPr fontId="2" type="noConversion"/>
  </si>
  <si>
    <t>혈압계스포이드(중국)</t>
    <phoneticPr fontId="2" type="noConversion"/>
  </si>
  <si>
    <t>화이트실크 7호</t>
    <phoneticPr fontId="2" type="noConversion"/>
  </si>
  <si>
    <t>산소포화도 측정기</t>
    <phoneticPr fontId="2" type="noConversion"/>
  </si>
  <si>
    <t>모아의료기</t>
    <phoneticPr fontId="2" type="noConversion"/>
  </si>
  <si>
    <t>BJ1002CO</t>
    <phoneticPr fontId="2" type="noConversion"/>
  </si>
  <si>
    <t>BJ1010CO</t>
    <phoneticPr fontId="2" type="noConversion"/>
  </si>
  <si>
    <t>BK4201QL</t>
    <phoneticPr fontId="2" type="noConversion"/>
  </si>
  <si>
    <t>LMA Supreme</t>
    <phoneticPr fontId="2" type="noConversion"/>
  </si>
  <si>
    <t>BM1401CO</t>
    <phoneticPr fontId="2" type="noConversion"/>
  </si>
  <si>
    <t>BM6001CO</t>
    <phoneticPr fontId="2" type="noConversion"/>
  </si>
  <si>
    <t>Heated Circuit Kit</t>
    <phoneticPr fontId="2" type="noConversion"/>
  </si>
  <si>
    <t>BM6004CO</t>
    <phoneticPr fontId="2" type="noConversion"/>
  </si>
  <si>
    <t>Mega Acer Kit</t>
    <phoneticPr fontId="2" type="noConversion"/>
  </si>
  <si>
    <t>K4-021-013</t>
    <phoneticPr fontId="2" type="noConversion"/>
  </si>
  <si>
    <t>Endo Tube</t>
    <phoneticPr fontId="2" type="noConversion"/>
  </si>
  <si>
    <t>K4-021-113</t>
    <phoneticPr fontId="2" type="noConversion"/>
  </si>
  <si>
    <t>Endo Tube Uncuff</t>
    <phoneticPr fontId="2" type="noConversion"/>
  </si>
  <si>
    <t>J4-120-039</t>
    <phoneticPr fontId="2" type="noConversion"/>
  </si>
  <si>
    <t>Gabarith Tested Kit</t>
    <phoneticPr fontId="2" type="noConversion"/>
  </si>
  <si>
    <t>M1-001-061</t>
    <phoneticPr fontId="2" type="noConversion"/>
  </si>
  <si>
    <t>DS-HEAD</t>
    <phoneticPr fontId="2" type="noConversion"/>
  </si>
  <si>
    <t>Head Band (고무)</t>
    <phoneticPr fontId="2" type="noConversion"/>
  </si>
  <si>
    <t>EPIDURAL NEEDLE</t>
    <phoneticPr fontId="2" type="noConversion"/>
  </si>
  <si>
    <t>Epidural Needle</t>
    <phoneticPr fontId="2" type="noConversion"/>
  </si>
  <si>
    <t>Laryngoscope Set</t>
    <phoneticPr fontId="2" type="noConversion"/>
  </si>
  <si>
    <t>O2 Mask</t>
    <phoneticPr fontId="2" type="noConversion"/>
  </si>
  <si>
    <t>sk-1000</t>
    <phoneticPr fontId="2" type="noConversion"/>
  </si>
  <si>
    <t>Infusable Bag</t>
    <phoneticPr fontId="2" type="noConversion"/>
  </si>
  <si>
    <t>SK-AW</t>
    <phoneticPr fontId="2" type="noConversion"/>
  </si>
  <si>
    <t>Air Way</t>
    <phoneticPr fontId="2" type="noConversion"/>
  </si>
  <si>
    <t>SK-Coll</t>
    <phoneticPr fontId="2" type="noConversion"/>
  </si>
  <si>
    <t>Collgating Tube</t>
    <phoneticPr fontId="2" type="noConversion"/>
  </si>
  <si>
    <t>YS-WV</t>
    <phoneticPr fontId="2" type="noConversion"/>
  </si>
  <si>
    <t>Z-535</t>
    <phoneticPr fontId="2" type="noConversion"/>
  </si>
  <si>
    <t>Face Mask</t>
    <phoneticPr fontId="2" type="noConversion"/>
  </si>
  <si>
    <t>Nasal Wirway</t>
    <phoneticPr fontId="2" type="noConversion"/>
  </si>
  <si>
    <t>SK-M140</t>
    <phoneticPr fontId="2" type="noConversion"/>
  </si>
  <si>
    <t>BM2801DU</t>
    <phoneticPr fontId="2" type="noConversion"/>
  </si>
  <si>
    <t>L4-006-002</t>
    <phoneticPr fontId="2" type="noConversion"/>
  </si>
  <si>
    <t>Parietex Progrip</t>
    <phoneticPr fontId="2" type="noConversion"/>
  </si>
  <si>
    <t>L4-010-005</t>
    <phoneticPr fontId="2" type="noConversion"/>
  </si>
  <si>
    <t>Parietene Basic Mesh</t>
    <phoneticPr fontId="2" type="noConversion"/>
  </si>
  <si>
    <t>L4-010-003</t>
    <phoneticPr fontId="2" type="noConversion"/>
  </si>
  <si>
    <t>유니온/성림</t>
    <phoneticPr fontId="2" type="noConversion"/>
  </si>
  <si>
    <t>Genex</t>
    <phoneticPr fontId="2" type="noConversion"/>
  </si>
  <si>
    <t>C0-502-006</t>
    <phoneticPr fontId="2" type="noConversion"/>
  </si>
  <si>
    <t>C1-002-028(sl)</t>
    <phoneticPr fontId="2" type="noConversion"/>
  </si>
  <si>
    <t>Multple External Fixator</t>
    <phoneticPr fontId="2" type="noConversion"/>
  </si>
  <si>
    <t>C1-003-016</t>
    <phoneticPr fontId="2" type="noConversion"/>
  </si>
  <si>
    <t>External Fixator Ebi Dynafix</t>
    <phoneticPr fontId="2" type="noConversion"/>
  </si>
  <si>
    <t>C1-003-028(sl)</t>
    <phoneticPr fontId="2" type="noConversion"/>
  </si>
  <si>
    <t>Multiple External Fixator</t>
    <phoneticPr fontId="2" type="noConversion"/>
  </si>
  <si>
    <t>C1-606-010</t>
    <phoneticPr fontId="2" type="noConversion"/>
  </si>
  <si>
    <t>Half Screw, Cortical</t>
    <phoneticPr fontId="2" type="noConversion"/>
  </si>
  <si>
    <t>C1-606-028</t>
    <phoneticPr fontId="2" type="noConversion"/>
  </si>
  <si>
    <t>Multple Cortical Bone Type Pin</t>
    <phoneticPr fontId="2" type="noConversion"/>
  </si>
  <si>
    <t>C2-200-019</t>
    <phoneticPr fontId="2" type="noConversion"/>
  </si>
  <si>
    <t>Tendon Spacer / Rod</t>
    <phoneticPr fontId="2" type="noConversion"/>
  </si>
  <si>
    <t>C2-200-019(SL)</t>
    <phoneticPr fontId="2" type="noConversion"/>
  </si>
  <si>
    <t>Tendon Spacer</t>
    <phoneticPr fontId="2" type="noConversion"/>
  </si>
  <si>
    <t>C3-111-010(SL)</t>
    <phoneticPr fontId="2" type="noConversion"/>
  </si>
  <si>
    <t>4CIS Femoral Interlocking Nail Set</t>
    <phoneticPr fontId="2" type="noConversion"/>
  </si>
  <si>
    <t>C3-112-006</t>
    <phoneticPr fontId="2" type="noConversion"/>
  </si>
  <si>
    <t>Uniflex Tibia Nail Set</t>
    <phoneticPr fontId="2" type="noConversion"/>
  </si>
  <si>
    <t>C3-112-010</t>
    <phoneticPr fontId="2" type="noConversion"/>
  </si>
  <si>
    <t>4CIS Humerus Interlocking Nail Set</t>
    <phoneticPr fontId="2" type="noConversion"/>
  </si>
  <si>
    <t>C3-115-084</t>
    <phoneticPr fontId="2" type="noConversion"/>
  </si>
  <si>
    <t>APIS PF CHN Nail Set</t>
    <phoneticPr fontId="2" type="noConversion"/>
  </si>
  <si>
    <t>C3-115-184</t>
    <phoneticPr fontId="2" type="noConversion"/>
  </si>
  <si>
    <t>APIS CHN II Nail Set</t>
    <phoneticPr fontId="2" type="noConversion"/>
  </si>
  <si>
    <t>C3-119-010</t>
    <phoneticPr fontId="2" type="noConversion"/>
  </si>
  <si>
    <t>4CIS Retrograde Nail Set</t>
    <phoneticPr fontId="2" type="noConversion"/>
  </si>
  <si>
    <t>C3-191-010</t>
    <phoneticPr fontId="2" type="noConversion"/>
  </si>
  <si>
    <t>C3-191-184</t>
    <phoneticPr fontId="2" type="noConversion"/>
  </si>
  <si>
    <t>APIS Locking Screw</t>
    <phoneticPr fontId="2" type="noConversion"/>
  </si>
  <si>
    <t>C5-407-010</t>
    <phoneticPr fontId="2" type="noConversion"/>
  </si>
  <si>
    <t>Narrow Selfcompression Plate(Ti)</t>
    <phoneticPr fontId="2" type="noConversion"/>
  </si>
  <si>
    <t>C5-428-010</t>
    <phoneticPr fontId="2" type="noConversion"/>
  </si>
  <si>
    <t>Anatomical Plate(Ti)</t>
    <phoneticPr fontId="2" type="noConversion"/>
  </si>
  <si>
    <t>C5-430-084</t>
    <phoneticPr fontId="2" type="noConversion"/>
  </si>
  <si>
    <t>C5-430-093</t>
    <phoneticPr fontId="2" type="noConversion"/>
  </si>
  <si>
    <t>C5-430-210</t>
    <phoneticPr fontId="2" type="noConversion"/>
  </si>
  <si>
    <t>Distal Femur Locking Plate</t>
    <phoneticPr fontId="2" type="noConversion"/>
  </si>
  <si>
    <t>C5-430-384</t>
    <phoneticPr fontId="2" type="noConversion"/>
  </si>
  <si>
    <t>APIS Distal Femur Locking Plate</t>
    <phoneticPr fontId="2" type="noConversion"/>
  </si>
  <si>
    <t>C5-430-429</t>
    <phoneticPr fontId="2" type="noConversion"/>
  </si>
  <si>
    <t>C5-430-484</t>
    <phoneticPr fontId="2" type="noConversion"/>
  </si>
  <si>
    <t>APIS Dual Wedge Locking Plate</t>
    <phoneticPr fontId="2" type="noConversion"/>
  </si>
  <si>
    <t>유니온/성림</t>
    <phoneticPr fontId="2" type="noConversion"/>
  </si>
  <si>
    <t>C5-430-629</t>
    <phoneticPr fontId="2" type="noConversion"/>
  </si>
  <si>
    <t>Tibia Fib Distal Locking Plate</t>
    <phoneticPr fontId="2" type="noConversion"/>
  </si>
  <si>
    <t>C5-491-184</t>
    <phoneticPr fontId="2" type="noConversion"/>
  </si>
  <si>
    <t>APIS Mini Locking Plate</t>
    <phoneticPr fontId="2" type="noConversion"/>
  </si>
  <si>
    <t>C5-452-010</t>
    <phoneticPr fontId="2" type="noConversion"/>
  </si>
  <si>
    <t>CHS Plate(Ti) Set</t>
    <phoneticPr fontId="2" type="noConversion"/>
  </si>
  <si>
    <t>C5-461-010</t>
    <phoneticPr fontId="2" type="noConversion"/>
  </si>
  <si>
    <t>1/3 Tubular Plate(Ti)</t>
    <phoneticPr fontId="2" type="noConversion"/>
  </si>
  <si>
    <t>유니온/성림</t>
    <phoneticPr fontId="2" type="noConversion"/>
  </si>
  <si>
    <t>C5-461-184</t>
    <phoneticPr fontId="2" type="noConversion"/>
  </si>
  <si>
    <t>APIS 3.5 Locking Small DCP Plate</t>
    <phoneticPr fontId="2" type="noConversion"/>
  </si>
  <si>
    <t>C5-463-010</t>
    <phoneticPr fontId="2" type="noConversion"/>
  </si>
  <si>
    <t>Small Selfcomprssion Plate</t>
    <phoneticPr fontId="2" type="noConversion"/>
  </si>
  <si>
    <t>C5-463-084</t>
    <phoneticPr fontId="2" type="noConversion"/>
  </si>
  <si>
    <t>APIS 3.5 DCP Plate</t>
    <phoneticPr fontId="2" type="noConversion"/>
  </si>
  <si>
    <t>C5-463-110</t>
    <phoneticPr fontId="2" type="noConversion"/>
  </si>
  <si>
    <t>4CIS Small Plate(Ti)</t>
    <phoneticPr fontId="2" type="noConversion"/>
  </si>
  <si>
    <t>C5-463-184</t>
    <phoneticPr fontId="2" type="noConversion"/>
  </si>
  <si>
    <t>APIS 3.5 Small DCP Plate</t>
    <phoneticPr fontId="2" type="noConversion"/>
  </si>
  <si>
    <t>C5-463-284</t>
    <phoneticPr fontId="2" type="noConversion"/>
  </si>
  <si>
    <t>APIS 3.5mm Locking DCP Plate</t>
    <phoneticPr fontId="2" type="noConversion"/>
  </si>
  <si>
    <t>C5-466-010</t>
    <phoneticPr fontId="2" type="noConversion"/>
  </si>
  <si>
    <t>Small-T Plate(Ti)</t>
    <phoneticPr fontId="2" type="noConversion"/>
  </si>
  <si>
    <t>C5-467-010</t>
    <phoneticPr fontId="2" type="noConversion"/>
  </si>
  <si>
    <t>H-Plate(Ti)</t>
    <phoneticPr fontId="2" type="noConversion"/>
  </si>
  <si>
    <t>C5-467-068</t>
    <phoneticPr fontId="2" type="noConversion"/>
  </si>
  <si>
    <t>Calcaneus F-Plate</t>
    <phoneticPr fontId="2" type="noConversion"/>
  </si>
  <si>
    <t>C5-467-084</t>
    <phoneticPr fontId="2" type="noConversion"/>
  </si>
  <si>
    <t>APIS 3.5 H Plate</t>
    <phoneticPr fontId="2" type="noConversion"/>
  </si>
  <si>
    <t>C5-467-100</t>
    <phoneticPr fontId="2" type="noConversion"/>
  </si>
  <si>
    <t>Calcaneal-F Plate(Ti)</t>
    <phoneticPr fontId="2" type="noConversion"/>
  </si>
  <si>
    <t>C5-467-184</t>
    <phoneticPr fontId="2" type="noConversion"/>
  </si>
  <si>
    <t>APIS 3.5 Calcaneus F Plate</t>
    <phoneticPr fontId="2" type="noConversion"/>
  </si>
  <si>
    <t>C5-467-284</t>
    <phoneticPr fontId="2" type="noConversion"/>
  </si>
  <si>
    <t>C5-469-010</t>
    <phoneticPr fontId="2" type="noConversion"/>
  </si>
  <si>
    <t>Reconstruction Straight Plate(Ti)</t>
    <phoneticPr fontId="2" type="noConversion"/>
  </si>
  <si>
    <t>C5-469-084</t>
    <phoneticPr fontId="2" type="noConversion"/>
  </si>
  <si>
    <t>APIS 3.5 Reconstruction Plate</t>
    <phoneticPr fontId="2" type="noConversion"/>
  </si>
  <si>
    <t>C5-470-068</t>
    <phoneticPr fontId="2" type="noConversion"/>
  </si>
  <si>
    <t>Reconstruction Plate</t>
    <phoneticPr fontId="2" type="noConversion"/>
  </si>
  <si>
    <t>C5-474-084</t>
    <phoneticPr fontId="2" type="noConversion"/>
  </si>
  <si>
    <t>APIS 3.5 Y Plate</t>
    <phoneticPr fontId="2" type="noConversion"/>
  </si>
  <si>
    <t>C5-475-084</t>
    <phoneticPr fontId="2" type="noConversion"/>
  </si>
  <si>
    <t>APIS Anatomic Humerus Proximal Plate</t>
    <phoneticPr fontId="2" type="noConversion"/>
  </si>
  <si>
    <t>C5-475-090</t>
    <phoneticPr fontId="2" type="noConversion"/>
  </si>
  <si>
    <t>APTUS Distal Radius Locking Plate</t>
    <phoneticPr fontId="2" type="noConversion"/>
  </si>
  <si>
    <t>C5-475-184</t>
    <phoneticPr fontId="2" type="noConversion"/>
  </si>
  <si>
    <t>APIS Anatomic L Plate(Distal Humerus)</t>
    <phoneticPr fontId="2" type="noConversion"/>
  </si>
  <si>
    <t>C5-475-310</t>
    <phoneticPr fontId="2" type="noConversion"/>
  </si>
  <si>
    <t>Distal Radius Vola Plate</t>
    <phoneticPr fontId="2" type="noConversion"/>
  </si>
  <si>
    <t>C5-475-610</t>
    <phoneticPr fontId="2" type="noConversion"/>
  </si>
  <si>
    <t>Proximal Humeral Locking Plate</t>
    <phoneticPr fontId="2" type="noConversion"/>
  </si>
  <si>
    <t>C5-478-084</t>
    <phoneticPr fontId="2" type="noConversion"/>
  </si>
  <si>
    <t>APIS Anatomic Clavicle Plate</t>
    <phoneticPr fontId="2" type="noConversion"/>
  </si>
  <si>
    <t>C5-478-184</t>
    <phoneticPr fontId="2" type="noConversion"/>
  </si>
  <si>
    <t>APIS 3.5mm Locking Clavicle Plate</t>
    <phoneticPr fontId="2" type="noConversion"/>
  </si>
  <si>
    <t>C5-478-284</t>
    <phoneticPr fontId="2" type="noConversion"/>
  </si>
  <si>
    <t>APIS 3.5mm Locking Clavicle Plate(Distal Type)</t>
    <phoneticPr fontId="2" type="noConversion"/>
  </si>
  <si>
    <t>C5-478-384</t>
    <phoneticPr fontId="2" type="noConversion"/>
  </si>
  <si>
    <t>APIS 3.5mm Locking Clavicle Hook Plate</t>
    <phoneticPr fontId="2" type="noConversion"/>
  </si>
  <si>
    <t>C5-491-068</t>
    <phoneticPr fontId="2" type="noConversion"/>
  </si>
  <si>
    <t>Hankiltech, Mini Straight Plate 2.0</t>
    <phoneticPr fontId="2" type="noConversion"/>
  </si>
  <si>
    <t>C5-491-168</t>
    <phoneticPr fontId="2" type="noConversion"/>
  </si>
  <si>
    <t>Mini Plate 2.0mm DCP Plate</t>
    <phoneticPr fontId="2" type="noConversion"/>
  </si>
  <si>
    <t>C5-492-068</t>
    <phoneticPr fontId="2" type="noConversion"/>
  </si>
  <si>
    <t>Hankiltech, Mini T-Plate 2.0</t>
    <phoneticPr fontId="2" type="noConversion"/>
  </si>
  <si>
    <t>C5-492-184</t>
    <phoneticPr fontId="2" type="noConversion"/>
  </si>
  <si>
    <t>APIS Mini Locking Plate</t>
    <phoneticPr fontId="2" type="noConversion"/>
  </si>
  <si>
    <t>C5-493-084</t>
    <phoneticPr fontId="2" type="noConversion"/>
  </si>
  <si>
    <t>C5-495-068</t>
    <phoneticPr fontId="2" type="noConversion"/>
  </si>
  <si>
    <t>Hankiltech, Mini L-Plate 2.0</t>
    <phoneticPr fontId="2" type="noConversion"/>
  </si>
  <si>
    <t>C5-497-068</t>
    <phoneticPr fontId="2" type="noConversion"/>
  </si>
  <si>
    <t>2.0mm Reconstruction Plate</t>
    <phoneticPr fontId="2" type="noConversion"/>
  </si>
  <si>
    <t>C5-604-068</t>
    <phoneticPr fontId="2" type="noConversion"/>
  </si>
  <si>
    <t>2.7mm DCP Plate</t>
    <phoneticPr fontId="2" type="noConversion"/>
  </si>
  <si>
    <t>C5-604-168</t>
    <phoneticPr fontId="2" type="noConversion"/>
  </si>
  <si>
    <t>1/4 Tubular Plate</t>
    <phoneticPr fontId="2" type="noConversion"/>
  </si>
  <si>
    <t>C5-604-184</t>
    <phoneticPr fontId="2" type="noConversion"/>
  </si>
  <si>
    <t>APIS MID Locking Plate</t>
    <phoneticPr fontId="2" type="noConversion"/>
  </si>
  <si>
    <t>C5-605-068</t>
    <phoneticPr fontId="2" type="noConversion"/>
  </si>
  <si>
    <t>2.7mm Reconstrction Plate</t>
    <phoneticPr fontId="2" type="noConversion"/>
  </si>
  <si>
    <t>C6-401-010</t>
    <phoneticPr fontId="2" type="noConversion"/>
  </si>
  <si>
    <t>2.7 Cortical Screw (Self-Tapping)</t>
    <phoneticPr fontId="2" type="noConversion"/>
  </si>
  <si>
    <t>유니온/성림</t>
    <phoneticPr fontId="2" type="noConversion"/>
  </si>
  <si>
    <t>C6-401-068</t>
    <phoneticPr fontId="2" type="noConversion"/>
  </si>
  <si>
    <t>2.0mm Cortical Screw</t>
    <phoneticPr fontId="2" type="noConversion"/>
  </si>
  <si>
    <t>C6-401-084</t>
    <phoneticPr fontId="2" type="noConversion"/>
  </si>
  <si>
    <t>APLS Self-Tapping Screw(3.5mm 미만)</t>
    <phoneticPr fontId="2" type="noConversion"/>
  </si>
  <si>
    <t>C6-401-090</t>
    <phoneticPr fontId="2" type="noConversion"/>
  </si>
  <si>
    <t>APTUS Cortex Locking Screw</t>
    <phoneticPr fontId="2" type="noConversion"/>
  </si>
  <si>
    <t>C6-401-168</t>
    <phoneticPr fontId="2" type="noConversion"/>
  </si>
  <si>
    <t>2.7mm Cortical Screw</t>
    <phoneticPr fontId="2" type="noConversion"/>
  </si>
  <si>
    <t>C6-401-184</t>
    <phoneticPr fontId="2" type="noConversion"/>
  </si>
  <si>
    <t>APIS Locking Screw</t>
    <phoneticPr fontId="2" type="noConversion"/>
  </si>
  <si>
    <t>C6-401-190</t>
    <phoneticPr fontId="2" type="noConversion"/>
  </si>
  <si>
    <t>APTUS Cortex Bone Screw</t>
    <phoneticPr fontId="2" type="noConversion"/>
  </si>
  <si>
    <t>C6-402-068(sl)</t>
    <phoneticPr fontId="2" type="noConversion"/>
  </si>
  <si>
    <t>3.5mm Cortical Screw</t>
    <phoneticPr fontId="2" type="noConversion"/>
  </si>
  <si>
    <t>C6-402-084</t>
    <phoneticPr fontId="2" type="noConversion"/>
  </si>
  <si>
    <t>APIS 3.5mm Self-Tapping Screw</t>
    <phoneticPr fontId="2" type="noConversion"/>
  </si>
  <si>
    <t>C6-402-110</t>
    <phoneticPr fontId="2" type="noConversion"/>
  </si>
  <si>
    <t>3.5 Cortical Screw(Ti)</t>
    <phoneticPr fontId="2" type="noConversion"/>
  </si>
  <si>
    <t>C6-402-184</t>
    <phoneticPr fontId="2" type="noConversion"/>
  </si>
  <si>
    <t>APIS 3.5mm Locking Screw</t>
    <phoneticPr fontId="2" type="noConversion"/>
  </si>
  <si>
    <t>C6-403-084</t>
    <phoneticPr fontId="2" type="noConversion"/>
  </si>
  <si>
    <t>APIS 4.5 Self-Tapping Screw</t>
    <phoneticPr fontId="2" type="noConversion"/>
  </si>
  <si>
    <t>C6-403-110</t>
    <phoneticPr fontId="2" type="noConversion"/>
  </si>
  <si>
    <t>4.5 Cortical Screw(Ti)</t>
    <phoneticPr fontId="2" type="noConversion"/>
  </si>
  <si>
    <t>C6-403-129</t>
    <phoneticPr fontId="2" type="noConversion"/>
  </si>
  <si>
    <t>Locking Plate Screw</t>
    <phoneticPr fontId="2" type="noConversion"/>
  </si>
  <si>
    <t>C6-403-210</t>
    <phoneticPr fontId="2" type="noConversion"/>
  </si>
  <si>
    <t>4.0 Cortical Screw(Self-Tapping)</t>
    <phoneticPr fontId="2" type="noConversion"/>
  </si>
  <si>
    <t>C6-405-010</t>
    <phoneticPr fontId="2" type="noConversion"/>
  </si>
  <si>
    <t>4.0 Cancellous Screw(Ti)</t>
    <phoneticPr fontId="2" type="noConversion"/>
  </si>
  <si>
    <t>C6-405-084</t>
    <phoneticPr fontId="2" type="noConversion"/>
  </si>
  <si>
    <t>APIS 4.0mm Cancellous Screw</t>
    <phoneticPr fontId="2" type="noConversion"/>
  </si>
  <si>
    <t>C6-406-010</t>
    <phoneticPr fontId="2" type="noConversion"/>
  </si>
  <si>
    <t>6.5 Cancellous Screw(Ti)</t>
    <phoneticPr fontId="2" type="noConversion"/>
  </si>
  <si>
    <t>C6-406-084</t>
    <phoneticPr fontId="2" type="noConversion"/>
  </si>
  <si>
    <t>APIS 6.5mm Cancellous Screw</t>
    <phoneticPr fontId="2" type="noConversion"/>
  </si>
  <si>
    <t>C6-411-010</t>
    <phoneticPr fontId="2" type="noConversion"/>
  </si>
  <si>
    <t>4CIS Cannulated Screw(Ti)</t>
    <phoneticPr fontId="2" type="noConversion"/>
  </si>
  <si>
    <t>C6-411-084</t>
    <phoneticPr fontId="2" type="noConversion"/>
  </si>
  <si>
    <t>APIS Cannulated Screw</t>
    <phoneticPr fontId="2" type="noConversion"/>
  </si>
  <si>
    <t>C6-506-010</t>
    <phoneticPr fontId="2" type="noConversion"/>
  </si>
  <si>
    <t>Locking Screw 5.0(Self-Tapping)</t>
    <phoneticPr fontId="2" type="noConversion"/>
  </si>
  <si>
    <t>C6-506-084</t>
    <phoneticPr fontId="2" type="noConversion"/>
  </si>
  <si>
    <t>C9-101-010(SL)</t>
    <phoneticPr fontId="2" type="noConversion"/>
  </si>
  <si>
    <t>Standard Staple(Ti)</t>
    <phoneticPr fontId="2" type="noConversion"/>
  </si>
  <si>
    <t>D0-005-010</t>
    <phoneticPr fontId="2" type="noConversion"/>
  </si>
  <si>
    <t>Kirschner Wire</t>
    <phoneticPr fontId="2" type="noConversion"/>
  </si>
  <si>
    <t>D1-211-010</t>
    <phoneticPr fontId="2" type="noConversion"/>
  </si>
  <si>
    <t>Washer For Cannulated Screw(Ti)</t>
    <phoneticPr fontId="2" type="noConversion"/>
  </si>
  <si>
    <t>D1-211-084</t>
    <phoneticPr fontId="2" type="noConversion"/>
  </si>
  <si>
    <t>APIS Washer For Cannulated</t>
    <phoneticPr fontId="2" type="noConversion"/>
  </si>
  <si>
    <t>E1-300-034(sl)</t>
    <phoneticPr fontId="2" type="noConversion"/>
  </si>
  <si>
    <t>4CIS Cable System</t>
    <phoneticPr fontId="2" type="noConversion"/>
  </si>
  <si>
    <t>E1-301-084</t>
    <phoneticPr fontId="2" type="noConversion"/>
  </si>
  <si>
    <t>APIS Cable Bone Plate</t>
    <phoneticPr fontId="2" type="noConversion"/>
  </si>
  <si>
    <t>E4-022-024</t>
    <phoneticPr fontId="2" type="noConversion"/>
  </si>
  <si>
    <t>Evolve Radial Head System</t>
    <phoneticPr fontId="2" type="noConversion"/>
  </si>
  <si>
    <t>E4-041-019</t>
    <phoneticPr fontId="2" type="noConversion"/>
  </si>
  <si>
    <t>Swanson Finger Joint Implant</t>
    <phoneticPr fontId="2" type="noConversion"/>
  </si>
  <si>
    <t>E4-041-119</t>
    <phoneticPr fontId="2" type="noConversion"/>
  </si>
  <si>
    <t>E5-100-051(sl)</t>
    <phoneticPr fontId="2" type="noConversion"/>
  </si>
  <si>
    <t>Spine Fix</t>
    <phoneticPr fontId="2" type="noConversion"/>
  </si>
  <si>
    <t>F0-016-242</t>
    <phoneticPr fontId="2" type="noConversion"/>
  </si>
  <si>
    <t>4CIS Apollon Rod</t>
    <phoneticPr fontId="2" type="noConversion"/>
  </si>
  <si>
    <t>F0-016-912</t>
    <phoneticPr fontId="2" type="noConversion"/>
  </si>
  <si>
    <t>APIS TLFS Rod</t>
    <phoneticPr fontId="2" type="noConversion"/>
  </si>
  <si>
    <t>F0-018-442</t>
    <phoneticPr fontId="2" type="noConversion"/>
  </si>
  <si>
    <t>4CIS Apollon Screw Set</t>
    <phoneticPr fontId="2" type="noConversion"/>
  </si>
  <si>
    <t>F0-018-902</t>
    <phoneticPr fontId="2" type="noConversion"/>
  </si>
  <si>
    <t>APIS TLFS Pedicle Screw System</t>
    <phoneticPr fontId="2" type="noConversion"/>
  </si>
  <si>
    <t>F0-019-902</t>
    <phoneticPr fontId="2" type="noConversion"/>
  </si>
  <si>
    <t>F0-101-542(SL)</t>
    <phoneticPr fontId="2" type="noConversion"/>
  </si>
  <si>
    <t>Peek Cage</t>
    <phoneticPr fontId="2" type="noConversion"/>
  </si>
  <si>
    <t>F1-401-129</t>
    <phoneticPr fontId="2" type="noConversion"/>
  </si>
  <si>
    <t>TVP System</t>
    <phoneticPr fontId="2" type="noConversion"/>
  </si>
  <si>
    <t>동아조인트</t>
    <phoneticPr fontId="2" type="noConversion"/>
  </si>
  <si>
    <t>D1-102-004</t>
    <phoneticPr fontId="2" type="noConversion"/>
  </si>
  <si>
    <t>Vaccum Mixing System</t>
    <phoneticPr fontId="2" type="noConversion"/>
  </si>
  <si>
    <t>D1-102-104</t>
    <phoneticPr fontId="2" type="noConversion"/>
  </si>
  <si>
    <t>Mixing System</t>
    <phoneticPr fontId="2" type="noConversion"/>
  </si>
  <si>
    <t>E1-001-204</t>
    <phoneticPr fontId="2" type="noConversion"/>
  </si>
  <si>
    <t>Versys Heritage Stem</t>
    <phoneticPr fontId="2" type="noConversion"/>
  </si>
  <si>
    <t>E1-001-404</t>
    <phoneticPr fontId="2" type="noConversion"/>
  </si>
  <si>
    <t>Versys CRC Stem</t>
    <phoneticPr fontId="2" type="noConversion"/>
  </si>
  <si>
    <t>E1-002-004</t>
    <phoneticPr fontId="2" type="noConversion"/>
  </si>
  <si>
    <t>Versys Midcoat Stem</t>
    <phoneticPr fontId="2" type="noConversion"/>
  </si>
  <si>
    <t>E1-002-804</t>
    <phoneticPr fontId="2" type="noConversion"/>
  </si>
  <si>
    <t>Versys Taper Stem</t>
    <phoneticPr fontId="2" type="noConversion"/>
  </si>
  <si>
    <t>동아조인트</t>
    <phoneticPr fontId="2" type="noConversion"/>
  </si>
  <si>
    <t>E1-002-904</t>
    <phoneticPr fontId="2" type="noConversion"/>
  </si>
  <si>
    <t>Zimmer M/L Taper HIP Stem</t>
    <phoneticPr fontId="2" type="noConversion"/>
  </si>
  <si>
    <t>E1-003-012</t>
    <phoneticPr fontId="2" type="noConversion"/>
  </si>
  <si>
    <t>SL Revision Stem</t>
    <phoneticPr fontId="2" type="noConversion"/>
  </si>
  <si>
    <t>E1-003-104</t>
    <phoneticPr fontId="2" type="noConversion"/>
  </si>
  <si>
    <t>Versys Ceramic Stem</t>
    <phoneticPr fontId="2" type="noConversion"/>
  </si>
  <si>
    <t>E1-011-204</t>
    <phoneticPr fontId="2" type="noConversion"/>
  </si>
  <si>
    <t>Versys Ceramic Head</t>
    <phoneticPr fontId="2" type="noConversion"/>
  </si>
  <si>
    <t>E1-011-304</t>
    <phoneticPr fontId="2" type="noConversion"/>
  </si>
  <si>
    <t>E1-012-004</t>
    <phoneticPr fontId="2" type="noConversion"/>
  </si>
  <si>
    <t>Versys Femoral Head</t>
    <phoneticPr fontId="2" type="noConversion"/>
  </si>
  <si>
    <t>E1-012-104</t>
    <phoneticPr fontId="2" type="noConversion"/>
  </si>
  <si>
    <t>6DEG Femoral Head</t>
    <phoneticPr fontId="2" type="noConversion"/>
  </si>
  <si>
    <t>E1-021-004</t>
    <phoneticPr fontId="2" type="noConversion"/>
  </si>
  <si>
    <t>Trilogy Cup</t>
    <phoneticPr fontId="2" type="noConversion"/>
  </si>
  <si>
    <t>E1-021-404</t>
    <phoneticPr fontId="2" type="noConversion"/>
  </si>
  <si>
    <t>E1-021-422</t>
    <phoneticPr fontId="2" type="noConversion"/>
  </si>
  <si>
    <t>Low Profile Pe Cup</t>
    <phoneticPr fontId="2" type="noConversion"/>
  </si>
  <si>
    <t>E1-022-004</t>
    <phoneticPr fontId="2" type="noConversion"/>
  </si>
  <si>
    <t>Multipoar Cup</t>
    <phoneticPr fontId="2" type="noConversion"/>
  </si>
  <si>
    <t>E1-031-004</t>
    <phoneticPr fontId="2" type="noConversion"/>
  </si>
  <si>
    <t>Trilogy Longevith Liner</t>
    <phoneticPr fontId="2" type="noConversion"/>
  </si>
  <si>
    <t>E1-031-304</t>
    <phoneticPr fontId="2" type="noConversion"/>
  </si>
  <si>
    <t>E1-031-504</t>
    <phoneticPr fontId="2" type="noConversion"/>
  </si>
  <si>
    <t>Longevity It Liner</t>
    <phoneticPr fontId="2" type="noConversion"/>
  </si>
  <si>
    <t>E1-032-004</t>
    <phoneticPr fontId="2" type="noConversion"/>
  </si>
  <si>
    <t>Trilogy Ceramic Liner</t>
    <phoneticPr fontId="2" type="noConversion"/>
  </si>
  <si>
    <t>E1-032-104</t>
    <phoneticPr fontId="2" type="noConversion"/>
  </si>
  <si>
    <t>E1-034-004</t>
    <phoneticPr fontId="2" type="noConversion"/>
  </si>
  <si>
    <t>Trilogy Constrained Liner</t>
    <phoneticPr fontId="2" type="noConversion"/>
  </si>
  <si>
    <t>E1-041-004</t>
    <phoneticPr fontId="2" type="noConversion"/>
  </si>
  <si>
    <t>Trilogy 6.5 Screw</t>
    <phoneticPr fontId="2" type="noConversion"/>
  </si>
  <si>
    <t>E1-041-012</t>
    <phoneticPr fontId="2" type="noConversion"/>
  </si>
  <si>
    <t>Bone Screw</t>
    <phoneticPr fontId="2" type="noConversion"/>
  </si>
  <si>
    <t>E1-051-004</t>
    <phoneticPr fontId="2" type="noConversion"/>
  </si>
  <si>
    <t>Crc Biock</t>
    <phoneticPr fontId="2" type="noConversion"/>
  </si>
  <si>
    <t>E1-141-222</t>
    <phoneticPr fontId="2" type="noConversion"/>
  </si>
  <si>
    <t>Ring With Hook(Ganz)</t>
    <phoneticPr fontId="2" type="noConversion"/>
  </si>
  <si>
    <t>E1-211-004</t>
    <phoneticPr fontId="2" type="noConversion"/>
  </si>
  <si>
    <t>Mesh</t>
    <phoneticPr fontId="2" type="noConversion"/>
  </si>
  <si>
    <t>E1-300-004</t>
    <phoneticPr fontId="2" type="noConversion"/>
  </si>
  <si>
    <t>Cable Ready Cable</t>
    <phoneticPr fontId="2" type="noConversion"/>
  </si>
  <si>
    <t>E1-312-004</t>
    <phoneticPr fontId="2" type="noConversion"/>
  </si>
  <si>
    <t>Gtr Cable</t>
    <phoneticPr fontId="2" type="noConversion"/>
  </si>
  <si>
    <t>E2-001-004</t>
    <phoneticPr fontId="2" type="noConversion"/>
  </si>
  <si>
    <t>Nexgen CR Femoral Component</t>
    <phoneticPr fontId="2" type="noConversion"/>
  </si>
  <si>
    <t>E2-001-204</t>
    <phoneticPr fontId="2" type="noConversion"/>
  </si>
  <si>
    <t>Nexgen Lps-Flex Component</t>
    <phoneticPr fontId="2" type="noConversion"/>
  </si>
  <si>
    <t>E2-002-104</t>
    <phoneticPr fontId="2" type="noConversion"/>
  </si>
  <si>
    <t>Nexgen LCCX Component</t>
    <phoneticPr fontId="2" type="noConversion"/>
  </si>
  <si>
    <t>E2-011-004</t>
    <phoneticPr fontId="2" type="noConversion"/>
  </si>
  <si>
    <t>Nexgen Tibia Plate</t>
    <phoneticPr fontId="2" type="noConversion"/>
  </si>
  <si>
    <t>E2-021-004</t>
    <phoneticPr fontId="2" type="noConversion"/>
  </si>
  <si>
    <t>Nexgen CR Articular Surface</t>
    <phoneticPr fontId="2" type="noConversion"/>
  </si>
  <si>
    <t>E2-021-204</t>
    <phoneticPr fontId="2" type="noConversion"/>
  </si>
  <si>
    <t>Flat LCCK Surface</t>
    <phoneticPr fontId="2" type="noConversion"/>
  </si>
  <si>
    <t>E2-021-304</t>
    <phoneticPr fontId="2" type="noConversion"/>
  </si>
  <si>
    <t>Lps-Flex Surface</t>
    <phoneticPr fontId="2" type="noConversion"/>
  </si>
  <si>
    <t>E2-031-004</t>
    <phoneticPr fontId="2" type="noConversion"/>
  </si>
  <si>
    <t>Nexgen Patellar</t>
    <phoneticPr fontId="2" type="noConversion"/>
  </si>
  <si>
    <t>E2-041-004</t>
    <phoneticPr fontId="2" type="noConversion"/>
  </si>
  <si>
    <t>Femoral Augment</t>
    <phoneticPr fontId="2" type="noConversion"/>
  </si>
  <si>
    <t>E2-041-104(f)</t>
    <phoneticPr fontId="2" type="noConversion"/>
  </si>
  <si>
    <t>E2-041-104(t)</t>
    <phoneticPr fontId="2" type="noConversion"/>
  </si>
  <si>
    <t>Tibia Block</t>
    <phoneticPr fontId="2" type="noConversion"/>
  </si>
  <si>
    <t>E2-051-004</t>
    <phoneticPr fontId="2" type="noConversion"/>
  </si>
  <si>
    <t>Nexgen Extension</t>
    <phoneticPr fontId="2" type="noConversion"/>
  </si>
  <si>
    <t>E2-071-004</t>
    <phoneticPr fontId="2" type="noConversion"/>
  </si>
  <si>
    <t>Nexgen Stem Plug</t>
    <phoneticPr fontId="2" type="noConversion"/>
  </si>
  <si>
    <t>E2-101-004</t>
    <phoneticPr fontId="2" type="noConversion"/>
  </si>
  <si>
    <t>Mis Uni Knee Component</t>
    <phoneticPr fontId="2" type="noConversion"/>
  </si>
  <si>
    <t>E2-111-004</t>
    <phoneticPr fontId="2" type="noConversion"/>
  </si>
  <si>
    <t>Mis Uni Tibia Plate</t>
    <phoneticPr fontId="2" type="noConversion"/>
  </si>
  <si>
    <t>E2-121-004</t>
    <phoneticPr fontId="2" type="noConversion"/>
  </si>
  <si>
    <t>Mis Uni Surface</t>
    <phoneticPr fontId="2" type="noConversion"/>
  </si>
  <si>
    <t>E5-001-014</t>
    <phoneticPr fontId="2" type="noConversion"/>
  </si>
  <si>
    <t>Zimmer Bone Cement</t>
    <phoneticPr fontId="2" type="noConversion"/>
  </si>
  <si>
    <t>E5-002-002(DJ)</t>
    <phoneticPr fontId="2" type="noConversion"/>
  </si>
  <si>
    <t>Bone Cement</t>
    <phoneticPr fontId="2" type="noConversion"/>
  </si>
  <si>
    <t>E5-002-004</t>
    <phoneticPr fontId="2" type="noConversion"/>
  </si>
  <si>
    <t>Hi-Fatigue G Bone Cement</t>
    <phoneticPr fontId="2" type="noConversion"/>
  </si>
  <si>
    <t>E5-002-024(DJ)</t>
    <phoneticPr fontId="2" type="noConversion"/>
  </si>
  <si>
    <t>Palacos R+G</t>
    <phoneticPr fontId="2" type="noConversion"/>
  </si>
  <si>
    <t>E5-002-051</t>
    <phoneticPr fontId="2" type="noConversion"/>
  </si>
  <si>
    <t>Gentafix</t>
    <phoneticPr fontId="2" type="noConversion"/>
  </si>
  <si>
    <t>K1-101-005</t>
    <phoneticPr fontId="2" type="noConversion"/>
  </si>
  <si>
    <t>Air Dermatome Blade</t>
    <phoneticPr fontId="2" type="noConversion"/>
  </si>
  <si>
    <t>ac</t>
    <phoneticPr fontId="2" type="noConversion"/>
  </si>
  <si>
    <t>Pulsavac Plus AC</t>
    <phoneticPr fontId="2" type="noConversion"/>
  </si>
  <si>
    <t>hose</t>
    <phoneticPr fontId="2" type="noConversion"/>
  </si>
  <si>
    <t>Universal Hose</t>
    <phoneticPr fontId="2" type="noConversion"/>
  </si>
  <si>
    <t>M6031</t>
    <phoneticPr fontId="2" type="noConversion"/>
  </si>
  <si>
    <t>3.5 Full Radius</t>
    <phoneticPr fontId="2" type="noConversion"/>
  </si>
  <si>
    <t>M6033</t>
    <phoneticPr fontId="2" type="noConversion"/>
  </si>
  <si>
    <t>4.5 Full Radius</t>
    <phoneticPr fontId="2" type="noConversion"/>
  </si>
  <si>
    <t>M6034</t>
    <phoneticPr fontId="2" type="noConversion"/>
  </si>
  <si>
    <t>4.5 Fast Cut</t>
    <phoneticPr fontId="2" type="noConversion"/>
  </si>
  <si>
    <t>M6037</t>
    <phoneticPr fontId="2" type="noConversion"/>
  </si>
  <si>
    <t>4.5 Round Bur</t>
    <phoneticPr fontId="2" type="noConversion"/>
  </si>
  <si>
    <t>M6038</t>
    <phoneticPr fontId="2" type="noConversion"/>
  </si>
  <si>
    <t>4.5 Oval Bur</t>
    <phoneticPr fontId="2" type="noConversion"/>
  </si>
  <si>
    <t>N0-051-001(DJ)</t>
    <phoneticPr fontId="2" type="noConversion"/>
  </si>
  <si>
    <t>Tourniquet Cuff 34"</t>
    <phoneticPr fontId="2" type="noConversion"/>
  </si>
  <si>
    <t>LAA00284</t>
    <phoneticPr fontId="2" type="noConversion"/>
  </si>
  <si>
    <t>Retrieval Forceps, Straight</t>
    <phoneticPr fontId="2" type="noConversion"/>
  </si>
  <si>
    <t>소프트메드</t>
    <phoneticPr fontId="2" type="noConversion"/>
  </si>
  <si>
    <t>BB3102DV</t>
    <phoneticPr fontId="2" type="noConversion"/>
  </si>
  <si>
    <t>Manipler</t>
    <phoneticPr fontId="2" type="noConversion"/>
  </si>
  <si>
    <t>BM3001AO(sf)</t>
    <phoneticPr fontId="2" type="noConversion"/>
  </si>
  <si>
    <t>Pulse Lavage Total Hip Set(BOX OF 6)</t>
    <phoneticPr fontId="2" type="noConversion"/>
  </si>
  <si>
    <t>K6-108-014</t>
    <phoneticPr fontId="2" type="noConversion"/>
  </si>
  <si>
    <t>ARCBAN</t>
    <phoneticPr fontId="2" type="noConversion"/>
  </si>
  <si>
    <t>N0-041-003</t>
    <phoneticPr fontId="2" type="noConversion"/>
  </si>
  <si>
    <t>Cleargrasp Snare</t>
    <phoneticPr fontId="2" type="noConversion"/>
  </si>
  <si>
    <t>Nurse Cap</t>
    <phoneticPr fontId="2" type="noConversion"/>
  </si>
  <si>
    <t>CALEB</t>
    <phoneticPr fontId="2" type="noConversion"/>
  </si>
  <si>
    <t>CALEB(E-5)</t>
    <phoneticPr fontId="2" type="noConversion"/>
  </si>
  <si>
    <t>C-Arm Cover</t>
    <phoneticPr fontId="2" type="noConversion"/>
  </si>
  <si>
    <t>Dental Mask</t>
    <phoneticPr fontId="2" type="noConversion"/>
  </si>
  <si>
    <t>Gown(서부산)</t>
    <phoneticPr fontId="2" type="noConversion"/>
  </si>
  <si>
    <t>Surgical Gown</t>
    <phoneticPr fontId="2" type="noConversion"/>
  </si>
  <si>
    <t>Gown(수영)</t>
    <phoneticPr fontId="2" type="noConversion"/>
  </si>
  <si>
    <t>Surgical Gown</t>
    <phoneticPr fontId="2" type="noConversion"/>
  </si>
  <si>
    <t>소프트메드</t>
    <phoneticPr fontId="2" type="noConversion"/>
  </si>
  <si>
    <t>IOBAN</t>
    <phoneticPr fontId="2" type="noConversion"/>
  </si>
  <si>
    <t>Medium Drape With Tape</t>
    <phoneticPr fontId="2" type="noConversion"/>
  </si>
  <si>
    <t>Surgeon Cap</t>
    <phoneticPr fontId="2" type="noConversion"/>
  </si>
  <si>
    <t>Surgical Mask</t>
    <phoneticPr fontId="2" type="noConversion"/>
  </si>
  <si>
    <t>U자형 방수포</t>
    <phoneticPr fontId="2" type="noConversion"/>
  </si>
  <si>
    <t>WSH General Spine Pack</t>
    <phoneticPr fontId="2" type="noConversion"/>
  </si>
  <si>
    <t>고관절 드랩</t>
    <phoneticPr fontId="2" type="noConversion"/>
  </si>
  <si>
    <t>고관절용 수술팩 V7</t>
    <phoneticPr fontId="2" type="noConversion"/>
  </si>
  <si>
    <t>고관절용 수술포</t>
    <phoneticPr fontId="2" type="noConversion"/>
  </si>
  <si>
    <t>대다용도포</t>
    <phoneticPr fontId="2" type="noConversion"/>
  </si>
  <si>
    <t>무릎관절용 수술팩 V11</t>
    <phoneticPr fontId="2" type="noConversion"/>
  </si>
  <si>
    <t>물받이수술포</t>
    <phoneticPr fontId="2" type="noConversion"/>
  </si>
  <si>
    <t>잭슨 H20 재사용 가능 귀마게</t>
    <phoneticPr fontId="2" type="noConversion"/>
  </si>
  <si>
    <t>접착개복용 수술포</t>
    <phoneticPr fontId="2" type="noConversion"/>
  </si>
  <si>
    <t>하지용수술포</t>
    <phoneticPr fontId="2" type="noConversion"/>
  </si>
  <si>
    <t>shield MASK</t>
    <phoneticPr fontId="2" type="noConversion"/>
  </si>
  <si>
    <t>hand</t>
    <phoneticPr fontId="2" type="noConversion"/>
  </si>
  <si>
    <t>Hand Pack(8packs/box)</t>
    <phoneticPr fontId="2" type="noConversion"/>
  </si>
  <si>
    <t>knee a</t>
    <phoneticPr fontId="2" type="noConversion"/>
  </si>
  <si>
    <t>Knee Arthroscopy Pack (5packs/box)</t>
    <phoneticPr fontId="2" type="noConversion"/>
  </si>
  <si>
    <t>shoulder</t>
    <phoneticPr fontId="2" type="noConversion"/>
  </si>
  <si>
    <t xml:space="preserve">Shoulder Pack (4pacsk/box) </t>
    <phoneticPr fontId="2" type="noConversion"/>
  </si>
  <si>
    <t>micro</t>
    <phoneticPr fontId="2" type="noConversion"/>
  </si>
  <si>
    <t>Micro Drape (10packs/box)</t>
    <phoneticPr fontId="2" type="noConversion"/>
  </si>
  <si>
    <t>knee</t>
    <phoneticPr fontId="2" type="noConversion"/>
  </si>
  <si>
    <t>Knee Pack (4packs/box)</t>
    <phoneticPr fontId="2" type="noConversion"/>
  </si>
  <si>
    <t>spine</t>
    <phoneticPr fontId="2" type="noConversion"/>
  </si>
  <si>
    <t>Spine Pack (4packs/box)</t>
    <phoneticPr fontId="2" type="noConversion"/>
  </si>
  <si>
    <t>hip</t>
    <phoneticPr fontId="2" type="noConversion"/>
  </si>
  <si>
    <t>Hip pack (4packs/box)</t>
    <phoneticPr fontId="2" type="noConversion"/>
  </si>
  <si>
    <t>knee a(서)</t>
    <phoneticPr fontId="2" type="noConversion"/>
  </si>
  <si>
    <t>micro(서)</t>
    <phoneticPr fontId="2" type="noConversion"/>
  </si>
  <si>
    <t>knee(서)</t>
    <phoneticPr fontId="2" type="noConversion"/>
  </si>
  <si>
    <t>spine(서)</t>
    <phoneticPr fontId="2" type="noConversion"/>
  </si>
  <si>
    <t>hip(서)</t>
    <phoneticPr fontId="2" type="noConversion"/>
  </si>
  <si>
    <t>홈메디칼</t>
    <phoneticPr fontId="2" type="noConversion"/>
  </si>
  <si>
    <t>Knee p</t>
    <phoneticPr fontId="2" type="noConversion"/>
  </si>
  <si>
    <t>Hip p</t>
    <phoneticPr fontId="2" type="noConversion"/>
  </si>
  <si>
    <t>Hip Pack (4packs/box)</t>
    <phoneticPr fontId="2" type="noConversion"/>
  </si>
  <si>
    <t>Spine p</t>
    <phoneticPr fontId="2" type="noConversion"/>
  </si>
  <si>
    <t>Shoulder p</t>
    <phoneticPr fontId="2" type="noConversion"/>
  </si>
  <si>
    <t>Shoulder Pack (4packs/box)</t>
    <phoneticPr fontId="2" type="noConversion"/>
  </si>
  <si>
    <t>Arthroscopy p</t>
    <phoneticPr fontId="2" type="noConversion"/>
  </si>
  <si>
    <t>Micro d</t>
    <phoneticPr fontId="2" type="noConversion"/>
  </si>
  <si>
    <t>Micro Drap (10packs/box)</t>
    <phoneticPr fontId="2" type="noConversion"/>
  </si>
  <si>
    <t>Knee p(서)</t>
    <phoneticPr fontId="2" type="noConversion"/>
  </si>
  <si>
    <t>Hip p(서)</t>
    <phoneticPr fontId="2" type="noConversion"/>
  </si>
  <si>
    <t>Spine p(서)</t>
    <phoneticPr fontId="2" type="noConversion"/>
  </si>
  <si>
    <t>Shoulder p(서)</t>
    <phoneticPr fontId="2" type="noConversion"/>
  </si>
  <si>
    <t>Arthroscopy p(서)</t>
    <phoneticPr fontId="2" type="noConversion"/>
  </si>
  <si>
    <t>Knee Arthroscopy Pack (6packs/box)</t>
    <phoneticPr fontId="2" type="noConversion"/>
  </si>
  <si>
    <t>Micro d(서)</t>
    <phoneticPr fontId="2" type="noConversion"/>
  </si>
  <si>
    <t>메드트로닉</t>
    <phoneticPr fontId="2" type="noConversion"/>
  </si>
  <si>
    <t>C0-407-001</t>
    <phoneticPr fontId="2" type="noConversion"/>
  </si>
  <si>
    <t>Master Graft 5cc</t>
    <phoneticPr fontId="2" type="noConversion"/>
  </si>
  <si>
    <t>Master Graft 10cc</t>
    <phoneticPr fontId="2" type="noConversion"/>
  </si>
  <si>
    <t>E5-100-056</t>
    <phoneticPr fontId="2" type="noConversion"/>
  </si>
  <si>
    <t>Kyphx Hv-R Bone Cement</t>
    <phoneticPr fontId="2" type="noConversion"/>
  </si>
  <si>
    <t>F0-001-012</t>
    <phoneticPr fontId="2" type="noConversion"/>
  </si>
  <si>
    <t>Atlantis Set</t>
    <phoneticPr fontId="2" type="noConversion"/>
  </si>
  <si>
    <t>F0-001-102</t>
    <phoneticPr fontId="2" type="noConversion"/>
  </si>
  <si>
    <t>Zephir Set</t>
    <phoneticPr fontId="2" type="noConversion"/>
  </si>
  <si>
    <t>F0-002-012</t>
    <phoneticPr fontId="2" type="noConversion"/>
  </si>
  <si>
    <t>Atlantis Screw</t>
    <phoneticPr fontId="2" type="noConversion"/>
  </si>
  <si>
    <t>F0-002-102</t>
    <phoneticPr fontId="2" type="noConversion"/>
  </si>
  <si>
    <t>Zephir Screw</t>
    <phoneticPr fontId="2" type="noConversion"/>
  </si>
  <si>
    <t>F0-015-051</t>
    <phoneticPr fontId="2" type="noConversion"/>
  </si>
  <si>
    <t>CD Horizon M8 Dual Rod Staple</t>
    <phoneticPr fontId="2" type="noConversion"/>
  </si>
  <si>
    <t>F0-018-202</t>
    <phoneticPr fontId="2" type="noConversion"/>
  </si>
  <si>
    <t>CD Horizon M8(M10) Screw Set</t>
    <phoneticPr fontId="2" type="noConversion"/>
  </si>
  <si>
    <t>F0-018-272</t>
    <phoneticPr fontId="2" type="noConversion"/>
  </si>
  <si>
    <t>CDHL Cortical Bone Screw Set</t>
    <phoneticPr fontId="2" type="noConversion"/>
  </si>
  <si>
    <t>F0-019-102</t>
    <phoneticPr fontId="2" type="noConversion"/>
  </si>
  <si>
    <t>CD Horizon M9 System - 횡고정 Set</t>
    <phoneticPr fontId="2" type="noConversion"/>
  </si>
  <si>
    <t>F0-020-202</t>
    <phoneticPr fontId="2" type="noConversion"/>
  </si>
  <si>
    <t>CD Horizon M9 System - Hook Set</t>
    <phoneticPr fontId="2" type="noConversion"/>
  </si>
  <si>
    <t>F0-018-202(L)</t>
    <phoneticPr fontId="2" type="noConversion"/>
  </si>
  <si>
    <t>CD Horizon Legacy Screw Set</t>
    <phoneticPr fontId="2" type="noConversion"/>
  </si>
  <si>
    <t>F0-016-172</t>
    <phoneticPr fontId="2" type="noConversion"/>
  </si>
  <si>
    <t>CD Horizon Legacy Rod</t>
    <phoneticPr fontId="2" type="noConversion"/>
  </si>
  <si>
    <t>F0-018-072</t>
    <phoneticPr fontId="2" type="noConversion"/>
  </si>
  <si>
    <t>Sextant Multi-Axial Screw Set</t>
    <phoneticPr fontId="2" type="noConversion"/>
  </si>
  <si>
    <t>F0-016-272</t>
    <phoneticPr fontId="2" type="noConversion"/>
  </si>
  <si>
    <t>CD Horizon Percutaneous Straight Rod</t>
    <phoneticPr fontId="2" type="noConversion"/>
  </si>
  <si>
    <t>F0-016-372</t>
    <phoneticPr fontId="2" type="noConversion"/>
  </si>
  <si>
    <t>Sextant Pre-Bent Rod</t>
    <phoneticPr fontId="2" type="noConversion"/>
  </si>
  <si>
    <t>F0-016-372(121)</t>
    <phoneticPr fontId="2" type="noConversion"/>
  </si>
  <si>
    <t>F0-030-012</t>
    <phoneticPr fontId="2" type="noConversion"/>
  </si>
  <si>
    <t>CD Horizon Domino, Axial Connector</t>
    <phoneticPr fontId="2" type="noConversion"/>
  </si>
  <si>
    <t>F0-038-172(1-120)</t>
    <phoneticPr fontId="2" type="noConversion"/>
  </si>
  <si>
    <t>Vertex Reconstruction System-Rod</t>
    <phoneticPr fontId="2" type="noConversion"/>
  </si>
  <si>
    <t>F0-038-172(121)</t>
    <phoneticPr fontId="2" type="noConversion"/>
  </si>
  <si>
    <t>F0-039-072</t>
    <phoneticPr fontId="2" type="noConversion"/>
  </si>
  <si>
    <t>Vertex Reconstruction System-Screw Set</t>
    <phoneticPr fontId="2" type="noConversion"/>
  </si>
  <si>
    <t>F0-040-072</t>
    <phoneticPr fontId="2" type="noConversion"/>
  </si>
  <si>
    <t>Vertex Reconstruction System-Cross Link Set</t>
    <phoneticPr fontId="2" type="noConversion"/>
  </si>
  <si>
    <t>F0-041-072</t>
    <phoneticPr fontId="2" type="noConversion"/>
  </si>
  <si>
    <t>Vertex Reconstruction System-Hook Set</t>
    <phoneticPr fontId="2" type="noConversion"/>
  </si>
  <si>
    <t>F0-105-172</t>
    <phoneticPr fontId="2" type="noConversion"/>
  </si>
  <si>
    <t>Peek Prevail System</t>
    <phoneticPr fontId="2" type="noConversion"/>
  </si>
  <si>
    <t>F0-100-372</t>
    <phoneticPr fontId="2" type="noConversion"/>
  </si>
  <si>
    <t>Capstone</t>
    <phoneticPr fontId="2" type="noConversion"/>
  </si>
  <si>
    <t>F0-100-472</t>
    <phoneticPr fontId="2" type="noConversion"/>
  </si>
  <si>
    <t>Perimeter</t>
    <phoneticPr fontId="2" type="noConversion"/>
  </si>
  <si>
    <t>F0-100-672</t>
    <phoneticPr fontId="2" type="noConversion"/>
  </si>
  <si>
    <t>Clydesdale Dlif Cage</t>
    <phoneticPr fontId="2" type="noConversion"/>
  </si>
  <si>
    <t>F0-101-272</t>
    <phoneticPr fontId="2" type="noConversion"/>
  </si>
  <si>
    <t>Capstone Peek</t>
    <phoneticPr fontId="2" type="noConversion"/>
  </si>
  <si>
    <t>F0-104-072</t>
    <phoneticPr fontId="2" type="noConversion"/>
  </si>
  <si>
    <t>Verte-Stack Vertebral Body</t>
    <phoneticPr fontId="2" type="noConversion"/>
  </si>
  <si>
    <t>F0-105-072</t>
    <phoneticPr fontId="2" type="noConversion"/>
  </si>
  <si>
    <t>Cornerstone Cage</t>
    <phoneticPr fontId="2" type="noConversion"/>
  </si>
  <si>
    <t>F0-463-072</t>
    <phoneticPr fontId="2" type="noConversion"/>
  </si>
  <si>
    <t>Centerpiece Plate Fixation Set</t>
    <phoneticPr fontId="2" type="noConversion"/>
  </si>
  <si>
    <t>F0-464-072</t>
    <phoneticPr fontId="2" type="noConversion"/>
  </si>
  <si>
    <t>Centerpiece Screw</t>
    <phoneticPr fontId="2" type="noConversion"/>
  </si>
  <si>
    <t>BC-010-1AW(1cc)</t>
    <phoneticPr fontId="2" type="noConversion"/>
  </si>
  <si>
    <t>Osteofil Rt Icm Moid</t>
    <phoneticPr fontId="2" type="noConversion"/>
  </si>
  <si>
    <t>BC-010-1AW(5cc)</t>
    <phoneticPr fontId="2" type="noConversion"/>
  </si>
  <si>
    <t>BC-010-2AW(0.5cc)</t>
    <phoneticPr fontId="2" type="noConversion"/>
  </si>
  <si>
    <t>Osteofil Rt Paste</t>
    <phoneticPr fontId="2" type="noConversion"/>
  </si>
  <si>
    <t>BC-010-2AW(1cc)</t>
    <phoneticPr fontId="2" type="noConversion"/>
  </si>
  <si>
    <t>BC-010-2AW(5cc)</t>
    <phoneticPr fontId="2" type="noConversion"/>
  </si>
  <si>
    <t>메드트로닉/스파이날</t>
    <phoneticPr fontId="2" type="noConversion"/>
  </si>
  <si>
    <t>BC-010-5AW(1)</t>
    <phoneticPr fontId="2" type="noConversion"/>
  </si>
  <si>
    <t>Grafton DBM Putty</t>
    <phoneticPr fontId="2" type="noConversion"/>
  </si>
  <si>
    <t>BC-010-5AW(2.5)</t>
    <phoneticPr fontId="2" type="noConversion"/>
  </si>
  <si>
    <t>BC-011-1AW</t>
    <phoneticPr fontId="2" type="noConversion"/>
  </si>
  <si>
    <t>Grafton DBM Orthoblend</t>
    <phoneticPr fontId="2" type="noConversion"/>
  </si>
  <si>
    <t>BF-000-1AW</t>
    <phoneticPr fontId="2" type="noConversion"/>
  </si>
  <si>
    <t>Bryan Disc Prosthesis</t>
    <phoneticPr fontId="2" type="noConversion"/>
  </si>
  <si>
    <t>BF-000-3AW</t>
    <phoneticPr fontId="2" type="noConversion"/>
  </si>
  <si>
    <t>A-Wav(Maverick) Lumbar Disc</t>
    <phoneticPr fontId="2" type="noConversion"/>
  </si>
  <si>
    <t>BF-000-4AW</t>
    <phoneticPr fontId="2" type="noConversion"/>
  </si>
  <si>
    <t>Prestige Cervical Disc System</t>
    <phoneticPr fontId="2" type="noConversion"/>
  </si>
  <si>
    <t>BF-010-1AW</t>
    <phoneticPr fontId="2" type="noConversion"/>
  </si>
  <si>
    <t>Medishield</t>
    <phoneticPr fontId="2" type="noConversion"/>
  </si>
  <si>
    <t>BF-040-1AW</t>
    <phoneticPr fontId="2" type="noConversion"/>
  </si>
  <si>
    <t>Spire Spinous Prcoess Plate</t>
    <phoneticPr fontId="2" type="noConversion"/>
  </si>
  <si>
    <t>Diam</t>
    <phoneticPr fontId="2" type="noConversion"/>
  </si>
  <si>
    <t>X-Stop Pk</t>
    <phoneticPr fontId="2" type="noConversion"/>
  </si>
  <si>
    <t>BF-030-2AW</t>
    <phoneticPr fontId="2" type="noConversion"/>
  </si>
  <si>
    <t>Peek Rod Pedicle Screw Set</t>
    <phoneticPr fontId="2" type="noConversion"/>
  </si>
  <si>
    <t>BF-030-1AW</t>
    <phoneticPr fontId="2" type="noConversion"/>
  </si>
  <si>
    <t xml:space="preserve">Peek Rod </t>
    <phoneticPr fontId="2" type="noConversion"/>
  </si>
  <si>
    <t>성창</t>
    <phoneticPr fontId="2" type="noConversion"/>
  </si>
  <si>
    <t>B0-531-004</t>
    <phoneticPr fontId="2" type="noConversion"/>
  </si>
  <si>
    <t>Safil #1</t>
    <phoneticPr fontId="2" type="noConversion"/>
  </si>
  <si>
    <t>B0-541-004</t>
    <phoneticPr fontId="2" type="noConversion"/>
  </si>
  <si>
    <t>Safil 1/0</t>
    <phoneticPr fontId="2" type="noConversion"/>
  </si>
  <si>
    <t>B0-542-004</t>
    <phoneticPr fontId="2" type="noConversion"/>
  </si>
  <si>
    <t>Safil 2/0</t>
    <phoneticPr fontId="2" type="noConversion"/>
  </si>
  <si>
    <t>B0-543-004</t>
    <phoneticPr fontId="2" type="noConversion"/>
  </si>
  <si>
    <t>Safil 3/0</t>
    <phoneticPr fontId="2" type="noConversion"/>
  </si>
  <si>
    <t>B0-544-004</t>
    <phoneticPr fontId="2" type="noConversion"/>
  </si>
  <si>
    <t>Safil 4/0</t>
    <phoneticPr fontId="2" type="noConversion"/>
  </si>
  <si>
    <t>B0-545-004</t>
    <phoneticPr fontId="2" type="noConversion"/>
  </si>
  <si>
    <t>Safil 5/0</t>
    <phoneticPr fontId="2" type="noConversion"/>
  </si>
  <si>
    <t>B0-546-004</t>
    <phoneticPr fontId="2" type="noConversion"/>
  </si>
  <si>
    <t>Safil 6/0</t>
    <phoneticPr fontId="2" type="noConversion"/>
  </si>
  <si>
    <t>Bone-Wax</t>
    <phoneticPr fontId="2" type="noConversion"/>
  </si>
  <si>
    <t>Spinal Needle (비브라운)</t>
    <phoneticPr fontId="2" type="noConversion"/>
  </si>
  <si>
    <t>큐메드</t>
    <phoneticPr fontId="2" type="noConversion"/>
  </si>
  <si>
    <t>B0-531-014</t>
    <phoneticPr fontId="2" type="noConversion"/>
  </si>
  <si>
    <t>Monosyn #1</t>
    <phoneticPr fontId="2" type="noConversion"/>
  </si>
  <si>
    <t>B0-541-014</t>
    <phoneticPr fontId="2" type="noConversion"/>
  </si>
  <si>
    <t>Monosyn 1/0</t>
    <phoneticPr fontId="2" type="noConversion"/>
  </si>
  <si>
    <t>B0-544-014</t>
    <phoneticPr fontId="2" type="noConversion"/>
  </si>
  <si>
    <t>Monosyn 4/0</t>
    <phoneticPr fontId="2" type="noConversion"/>
  </si>
  <si>
    <t>B0-545-014</t>
    <phoneticPr fontId="2" type="noConversion"/>
  </si>
  <si>
    <t>Monosyn 5/0</t>
    <phoneticPr fontId="2" type="noConversion"/>
  </si>
  <si>
    <t>B0-546-014</t>
    <phoneticPr fontId="2" type="noConversion"/>
  </si>
  <si>
    <t>Monosyn 6/0</t>
    <phoneticPr fontId="2" type="noConversion"/>
  </si>
  <si>
    <t>M1-001-003</t>
    <phoneticPr fontId="2" type="noConversion"/>
  </si>
  <si>
    <t>Standard Flow Set</t>
    <phoneticPr fontId="2" type="noConversion"/>
  </si>
  <si>
    <t>J4-303-032</t>
    <phoneticPr fontId="2" type="noConversion"/>
  </si>
  <si>
    <t>Hompump 2Days</t>
    <phoneticPr fontId="2" type="noConversion"/>
  </si>
  <si>
    <t>J4-401-007</t>
    <phoneticPr fontId="2" type="noConversion"/>
  </si>
  <si>
    <t>Epidural Cathetr</t>
    <phoneticPr fontId="2" type="noConversion"/>
  </si>
  <si>
    <t>Arcban 6650</t>
    <phoneticPr fontId="2" type="noConversion"/>
  </si>
  <si>
    <t>정맥 카테터</t>
    <phoneticPr fontId="2" type="noConversion"/>
  </si>
  <si>
    <t>PERIFIX 400 SET</t>
    <phoneticPr fontId="2" type="noConversion"/>
  </si>
  <si>
    <t>Perifix 400 Set</t>
    <phoneticPr fontId="2" type="noConversion"/>
  </si>
  <si>
    <t>BJ-481-0BP</t>
    <phoneticPr fontId="2" type="noConversion"/>
  </si>
  <si>
    <t>Espocan Cse Set With Docking System</t>
    <phoneticPr fontId="2" type="noConversion"/>
  </si>
  <si>
    <t>와이유엔</t>
    <phoneticPr fontId="2" type="noConversion"/>
  </si>
  <si>
    <t>K5-001-032</t>
    <phoneticPr fontId="2" type="noConversion"/>
  </si>
  <si>
    <t>Silicon Foley Catheter</t>
    <phoneticPr fontId="2" type="noConversion"/>
  </si>
  <si>
    <t>에이메드</t>
    <phoneticPr fontId="2" type="noConversion"/>
  </si>
  <si>
    <t>D0-005-068</t>
    <phoneticPr fontId="2" type="noConversion"/>
  </si>
  <si>
    <t>K-Wire</t>
    <phoneticPr fontId="2" type="noConversion"/>
  </si>
  <si>
    <t>C4-005-068</t>
    <phoneticPr fontId="2" type="noConversion"/>
  </si>
  <si>
    <t>S-Pin</t>
    <phoneticPr fontId="2" type="noConversion"/>
  </si>
  <si>
    <t>센터메디칼</t>
    <phoneticPr fontId="2" type="noConversion"/>
  </si>
  <si>
    <t>C0-519-001</t>
    <phoneticPr fontId="2" type="noConversion"/>
  </si>
  <si>
    <t>Pro-Dense</t>
    <phoneticPr fontId="2" type="noConversion"/>
  </si>
  <si>
    <t>C3-014-004</t>
    <phoneticPr fontId="2" type="noConversion"/>
  </si>
  <si>
    <t>M/DN Humeral Nail Set</t>
    <phoneticPr fontId="2" type="noConversion"/>
  </si>
  <si>
    <t>C3-111-004</t>
    <phoneticPr fontId="2" type="noConversion"/>
  </si>
  <si>
    <t>C3-112-004</t>
    <phoneticPr fontId="2" type="noConversion"/>
  </si>
  <si>
    <t>Sirus  Tibia Nail Set</t>
    <phoneticPr fontId="2" type="noConversion"/>
  </si>
  <si>
    <t>C3-115-104</t>
    <phoneticPr fontId="2" type="noConversion"/>
  </si>
  <si>
    <t>C4-003-004</t>
    <phoneticPr fontId="2" type="noConversion"/>
  </si>
  <si>
    <t>Rush Pin</t>
    <phoneticPr fontId="2" type="noConversion"/>
  </si>
  <si>
    <t>C4-005-004</t>
    <phoneticPr fontId="2" type="noConversion"/>
  </si>
  <si>
    <t>C5-030-004</t>
    <phoneticPr fontId="2" type="noConversion"/>
  </si>
  <si>
    <t>Peri Locking Femoral Plate</t>
    <phoneticPr fontId="2" type="noConversion"/>
  </si>
  <si>
    <t>C5-030-104</t>
    <phoneticPr fontId="2" type="noConversion"/>
  </si>
  <si>
    <t>Peri Locking Tibia Plate</t>
    <phoneticPr fontId="2" type="noConversion"/>
  </si>
  <si>
    <t>C5-030-204</t>
    <phoneticPr fontId="2" type="noConversion"/>
  </si>
  <si>
    <t>Peri Locking Humeral Plate</t>
    <phoneticPr fontId="2" type="noConversion"/>
  </si>
  <si>
    <t>C5-030-304</t>
    <phoneticPr fontId="2" type="noConversion"/>
  </si>
  <si>
    <t>C5-051-104</t>
    <phoneticPr fontId="2" type="noConversion"/>
  </si>
  <si>
    <t>Versa FX Femoral Set</t>
    <phoneticPr fontId="2" type="noConversion"/>
  </si>
  <si>
    <t>C5-430-004</t>
    <phoneticPr fontId="2" type="noConversion"/>
  </si>
  <si>
    <t>NCB Distal Femoral Plate</t>
    <phoneticPr fontId="2" type="noConversion"/>
  </si>
  <si>
    <t>C5-475-004</t>
    <phoneticPr fontId="2" type="noConversion"/>
  </si>
  <si>
    <t>NCB Humoral Plate</t>
    <phoneticPr fontId="2" type="noConversion"/>
  </si>
  <si>
    <t>C6-001-004</t>
    <phoneticPr fontId="2" type="noConversion"/>
  </si>
  <si>
    <t>2.7 Cortical Screw</t>
    <phoneticPr fontId="2" type="noConversion"/>
  </si>
  <si>
    <t>C6-005-004</t>
    <phoneticPr fontId="2" type="noConversion"/>
  </si>
  <si>
    <t>4.0 Cancellous Screw</t>
    <phoneticPr fontId="2" type="noConversion"/>
  </si>
  <si>
    <t>C6-007-004</t>
    <phoneticPr fontId="2" type="noConversion"/>
  </si>
  <si>
    <t>3.5 Cortical Self Tapping Screw</t>
    <phoneticPr fontId="2" type="noConversion"/>
  </si>
  <si>
    <t>C6-007-104</t>
    <phoneticPr fontId="2" type="noConversion"/>
  </si>
  <si>
    <t>3.5 Locking Screw</t>
    <phoneticPr fontId="2" type="noConversion"/>
  </si>
  <si>
    <t>C6-008-004</t>
    <phoneticPr fontId="2" type="noConversion"/>
  </si>
  <si>
    <t>4.5 Cortical Screw</t>
    <phoneticPr fontId="2" type="noConversion"/>
  </si>
  <si>
    <t>C6-008-104</t>
    <phoneticPr fontId="2" type="noConversion"/>
  </si>
  <si>
    <t>4.5 Locking Screw</t>
    <phoneticPr fontId="2" type="noConversion"/>
  </si>
  <si>
    <t>C6-011-004</t>
    <phoneticPr fontId="2" type="noConversion"/>
  </si>
  <si>
    <t>Magna 16THD</t>
    <phoneticPr fontId="2" type="noConversion"/>
  </si>
  <si>
    <t>C6-011-104</t>
    <phoneticPr fontId="2" type="noConversion"/>
  </si>
  <si>
    <t>Locking Cannulated Screw</t>
    <phoneticPr fontId="2" type="noConversion"/>
  </si>
  <si>
    <t>C6-011-204</t>
    <phoneticPr fontId="2" type="noConversion"/>
  </si>
  <si>
    <t>Cannulated Conical Screw</t>
    <phoneticPr fontId="2" type="noConversion"/>
  </si>
  <si>
    <t>C6-017-004</t>
    <phoneticPr fontId="2" type="noConversion"/>
  </si>
  <si>
    <t>2.7 Locking Screw</t>
    <phoneticPr fontId="2" type="noConversion"/>
  </si>
  <si>
    <t>C6-017-104</t>
    <phoneticPr fontId="2" type="noConversion"/>
  </si>
  <si>
    <t>C6-407-004</t>
    <phoneticPr fontId="2" type="noConversion"/>
  </si>
  <si>
    <t>4.5 Cancellous Screw</t>
    <phoneticPr fontId="2" type="noConversion"/>
  </si>
  <si>
    <t>C6-408-004</t>
    <phoneticPr fontId="2" type="noConversion"/>
  </si>
  <si>
    <t>5.0mm NCB Cancellous Screw</t>
    <phoneticPr fontId="2" type="noConversion"/>
  </si>
  <si>
    <t>C6-411-004</t>
    <phoneticPr fontId="2" type="noConversion"/>
  </si>
  <si>
    <t>Herbert Cannulated Bone Screw</t>
    <phoneticPr fontId="2" type="noConversion"/>
  </si>
  <si>
    <t>C6-411-028</t>
    <phoneticPr fontId="2" type="noConversion"/>
  </si>
  <si>
    <t>Cannulated Screw</t>
    <phoneticPr fontId="2" type="noConversion"/>
  </si>
  <si>
    <t>C6-421-004</t>
    <phoneticPr fontId="2" type="noConversion"/>
  </si>
  <si>
    <t>Herbert Screw</t>
    <phoneticPr fontId="2" type="noConversion"/>
  </si>
  <si>
    <t>C6-505-004</t>
    <phoneticPr fontId="2" type="noConversion"/>
  </si>
  <si>
    <t>4.0 Cortical Screw</t>
    <phoneticPr fontId="2" type="noConversion"/>
  </si>
  <si>
    <t>C6-506-004</t>
    <phoneticPr fontId="2" type="noConversion"/>
  </si>
  <si>
    <t>5.0mm NCB Standard Screw</t>
    <phoneticPr fontId="2" type="noConversion"/>
  </si>
  <si>
    <t>D0-001-004(CT)</t>
    <phoneticPr fontId="2" type="noConversion"/>
  </si>
  <si>
    <t>Suture Wire</t>
    <phoneticPr fontId="2" type="noConversion"/>
  </si>
  <si>
    <t>D0-001-068</t>
    <phoneticPr fontId="2" type="noConversion"/>
  </si>
  <si>
    <t>D0-005-004</t>
    <phoneticPr fontId="2" type="noConversion"/>
  </si>
  <si>
    <t>D1-211-028</t>
    <phoneticPr fontId="2" type="noConversion"/>
  </si>
  <si>
    <t>Washer</t>
    <phoneticPr fontId="2" type="noConversion"/>
  </si>
  <si>
    <t>E1-102-004</t>
    <phoneticPr fontId="2" type="noConversion"/>
  </si>
  <si>
    <t>Osteonecrosis Interention</t>
    <phoneticPr fontId="2" type="noConversion"/>
  </si>
  <si>
    <t>E1-301-004</t>
    <phoneticPr fontId="2" type="noConversion"/>
  </si>
  <si>
    <t>Bone Plate Cable</t>
    <phoneticPr fontId="2" type="noConversion"/>
  </si>
  <si>
    <t>E1-304-004</t>
    <phoneticPr fontId="2" type="noConversion"/>
  </si>
  <si>
    <t>Plate Cable</t>
    <phoneticPr fontId="2" type="noConversion"/>
  </si>
  <si>
    <t>E1-311-004</t>
    <phoneticPr fontId="2" type="noConversion"/>
  </si>
  <si>
    <t>Cable-Ready Integral GTR</t>
    <phoneticPr fontId="2" type="noConversion"/>
  </si>
  <si>
    <t>E1-312-004(ct)</t>
    <phoneticPr fontId="2" type="noConversion"/>
  </si>
  <si>
    <t>GTR Long</t>
    <phoneticPr fontId="2" type="noConversion"/>
  </si>
  <si>
    <t>E5-002-002(CT)</t>
    <phoneticPr fontId="2" type="noConversion"/>
  </si>
  <si>
    <t>Anti Bone Cement</t>
    <phoneticPr fontId="2" type="noConversion"/>
  </si>
  <si>
    <t>Cast Cutter Blade</t>
    <phoneticPr fontId="2" type="noConversion"/>
  </si>
  <si>
    <t>air hose</t>
    <phoneticPr fontId="2" type="noConversion"/>
  </si>
  <si>
    <t>Air Hose 수리건</t>
    <phoneticPr fontId="2" type="noConversion"/>
  </si>
  <si>
    <t>cuff</t>
    <phoneticPr fontId="2" type="noConversion"/>
  </si>
  <si>
    <t>Tourniquet Cuff</t>
    <phoneticPr fontId="2" type="noConversion"/>
  </si>
  <si>
    <t>drill bit</t>
    <phoneticPr fontId="2" type="noConversion"/>
  </si>
  <si>
    <t>Drill bit</t>
    <phoneticPr fontId="2" type="noConversion"/>
  </si>
  <si>
    <t>Tourniquet Line</t>
    <phoneticPr fontId="2" type="noConversion"/>
  </si>
  <si>
    <t>CONNECTOR</t>
    <phoneticPr fontId="2" type="noConversion"/>
  </si>
  <si>
    <t>Tourniquet Line Connector</t>
    <phoneticPr fontId="2" type="noConversion"/>
  </si>
  <si>
    <t>Micro Scissors (Linvatec)</t>
    <phoneticPr fontId="2" type="noConversion"/>
  </si>
  <si>
    <t>Air Dermatome 수리건</t>
    <phoneticPr fontId="2" type="noConversion"/>
  </si>
  <si>
    <t>원메디칼</t>
    <phoneticPr fontId="2" type="noConversion"/>
  </si>
  <si>
    <t>BB3005QB</t>
    <phoneticPr fontId="2" type="noConversion"/>
  </si>
  <si>
    <t>BC-200-1BG</t>
    <phoneticPr fontId="2" type="noConversion"/>
  </si>
  <si>
    <t>Spiked Washer</t>
    <phoneticPr fontId="2" type="noConversion"/>
  </si>
  <si>
    <t>C1-002-028</t>
    <phoneticPr fontId="2" type="noConversion"/>
  </si>
  <si>
    <t>Multiple External Fixator</t>
    <phoneticPr fontId="2" type="noConversion"/>
  </si>
  <si>
    <t>C1-003-028</t>
    <phoneticPr fontId="2" type="noConversion"/>
  </si>
  <si>
    <t>C1-211-028</t>
    <phoneticPr fontId="2" type="noConversion"/>
  </si>
  <si>
    <t>Multiple Ring External Fixator</t>
    <phoneticPr fontId="2" type="noConversion"/>
  </si>
  <si>
    <t>C1-231-028</t>
    <phoneticPr fontId="2" type="noConversion"/>
  </si>
  <si>
    <t>C1-601-028</t>
    <phoneticPr fontId="2" type="noConversion"/>
  </si>
  <si>
    <t>Straight Wire</t>
    <phoneticPr fontId="2" type="noConversion"/>
  </si>
  <si>
    <t>C1-605-028</t>
    <phoneticPr fontId="2" type="noConversion"/>
  </si>
  <si>
    <t>Cancellous Half Pin</t>
    <phoneticPr fontId="2" type="noConversion"/>
  </si>
  <si>
    <t>C1-605-128</t>
    <phoneticPr fontId="2" type="noConversion"/>
  </si>
  <si>
    <t>Cortical Half Pin</t>
    <phoneticPr fontId="2" type="noConversion"/>
  </si>
  <si>
    <t>C2-021-037</t>
    <phoneticPr fontId="2" type="noConversion"/>
  </si>
  <si>
    <t>Multiple Bone Screw</t>
    <phoneticPr fontId="2" type="noConversion"/>
  </si>
  <si>
    <t>C2-021-052</t>
    <phoneticPr fontId="2" type="noConversion"/>
  </si>
  <si>
    <t>Ligament Bone Screw</t>
    <phoneticPr fontId="2" type="noConversion"/>
  </si>
  <si>
    <t>C2-300-037</t>
    <phoneticPr fontId="2" type="noConversion"/>
  </si>
  <si>
    <t>Interference Screw</t>
    <phoneticPr fontId="2" type="noConversion"/>
  </si>
  <si>
    <t>C2-300-052</t>
    <phoneticPr fontId="2" type="noConversion"/>
  </si>
  <si>
    <t>C2-302-007</t>
    <phoneticPr fontId="2" type="noConversion"/>
  </si>
  <si>
    <t>Bioscrew Interference Screw</t>
    <phoneticPr fontId="2" type="noConversion"/>
  </si>
  <si>
    <t>C2-302-051</t>
    <phoneticPr fontId="2" type="noConversion"/>
  </si>
  <si>
    <t>C3-111-010</t>
    <phoneticPr fontId="2" type="noConversion"/>
  </si>
  <si>
    <t>Femoral Interlocking Nail Set</t>
    <phoneticPr fontId="2" type="noConversion"/>
  </si>
  <si>
    <t>C3-112-010</t>
    <phoneticPr fontId="2" type="noConversion"/>
  </si>
  <si>
    <t>Tibia Interlocking Nail Set</t>
    <phoneticPr fontId="2" type="noConversion"/>
  </si>
  <si>
    <t>C3-114-018</t>
    <phoneticPr fontId="2" type="noConversion"/>
  </si>
  <si>
    <t>Polarus Plus Set</t>
    <phoneticPr fontId="2" type="noConversion"/>
  </si>
  <si>
    <t>C5-452-010(WO)</t>
    <phoneticPr fontId="2" type="noConversion"/>
  </si>
  <si>
    <t>4CIS CHS Plate Set</t>
    <phoneticPr fontId="2" type="noConversion"/>
  </si>
  <si>
    <t>C5-452-100</t>
    <phoneticPr fontId="2" type="noConversion"/>
  </si>
  <si>
    <t>4CIS Trochanter Stabilising Plate</t>
    <phoneticPr fontId="2" type="noConversion"/>
  </si>
  <si>
    <t>C6-403-010</t>
    <phoneticPr fontId="2" type="noConversion"/>
  </si>
  <si>
    <t>C6-411-010(wo)</t>
    <phoneticPr fontId="2" type="noConversion"/>
  </si>
  <si>
    <t>4.0 Cannulated Screw</t>
    <phoneticPr fontId="2" type="noConversion"/>
  </si>
  <si>
    <t>D0-001-010</t>
    <phoneticPr fontId="2" type="noConversion"/>
  </si>
  <si>
    <t>D1-102-023</t>
    <phoneticPr fontId="2" type="noConversion"/>
  </si>
  <si>
    <t>Lima Vacuum Mixing System</t>
    <phoneticPr fontId="2" type="noConversion"/>
  </si>
  <si>
    <t>E1-001-523</t>
    <phoneticPr fontId="2" type="noConversion"/>
  </si>
  <si>
    <t>Logica Mirror Stem</t>
    <phoneticPr fontId="2" type="noConversion"/>
  </si>
  <si>
    <t>E1-002-123</t>
    <phoneticPr fontId="2" type="noConversion"/>
  </si>
  <si>
    <t>C2 Stem</t>
    <phoneticPr fontId="2" type="noConversion"/>
  </si>
  <si>
    <t>E1-003-023</t>
    <phoneticPr fontId="2" type="noConversion"/>
  </si>
  <si>
    <t>Revision Stem</t>
    <phoneticPr fontId="2" type="noConversion"/>
  </si>
  <si>
    <t>E1-011-023</t>
    <phoneticPr fontId="2" type="noConversion"/>
  </si>
  <si>
    <t>Ceramic Head</t>
    <phoneticPr fontId="2" type="noConversion"/>
  </si>
  <si>
    <t>E1-021-023</t>
    <phoneticPr fontId="2" type="noConversion"/>
  </si>
  <si>
    <t>Delta Cup</t>
    <phoneticPr fontId="2" type="noConversion"/>
  </si>
  <si>
    <t>E1-022-223</t>
    <phoneticPr fontId="2" type="noConversion"/>
  </si>
  <si>
    <t>Bipolar Cup</t>
    <phoneticPr fontId="2" type="noConversion"/>
  </si>
  <si>
    <t>E1-032-323</t>
    <phoneticPr fontId="2" type="noConversion"/>
  </si>
  <si>
    <t>Biolox Delta Insert</t>
    <phoneticPr fontId="2" type="noConversion"/>
  </si>
  <si>
    <t>E1-041-023</t>
    <phoneticPr fontId="2" type="noConversion"/>
  </si>
  <si>
    <t>Bone Screw</t>
    <phoneticPr fontId="2" type="noConversion"/>
  </si>
  <si>
    <t>E1-111-124</t>
    <phoneticPr fontId="2" type="noConversion"/>
  </si>
  <si>
    <t>Conserve Plus Thin Resurfacing Femoral Head</t>
    <phoneticPr fontId="2" type="noConversion"/>
  </si>
  <si>
    <t>E1-121-124</t>
    <phoneticPr fontId="2" type="noConversion"/>
  </si>
  <si>
    <t>Conserve Plus Thin Resurfacing Acetabular Shall</t>
    <phoneticPr fontId="2" type="noConversion"/>
  </si>
  <si>
    <t>E1-300-034</t>
    <phoneticPr fontId="2" type="noConversion"/>
  </si>
  <si>
    <t>Cable System</t>
    <phoneticPr fontId="2" type="noConversion"/>
  </si>
  <si>
    <t>E1-313-084</t>
    <phoneticPr fontId="2" type="noConversion"/>
  </si>
  <si>
    <t>Long Grip Plate</t>
    <phoneticPr fontId="2" type="noConversion"/>
  </si>
  <si>
    <t>E2-001-119</t>
    <phoneticPr fontId="2" type="noConversion"/>
  </si>
  <si>
    <t>Femoral Component</t>
    <phoneticPr fontId="2" type="noConversion"/>
  </si>
  <si>
    <t>E2-011-119</t>
    <phoneticPr fontId="2" type="noConversion"/>
  </si>
  <si>
    <t>Tibial Component</t>
    <phoneticPr fontId="2" type="noConversion"/>
  </si>
  <si>
    <t>E2-021-119</t>
    <phoneticPr fontId="2" type="noConversion"/>
  </si>
  <si>
    <t>Bearing Insert(Double High)</t>
    <phoneticPr fontId="2" type="noConversion"/>
  </si>
  <si>
    <t>E2-031-119</t>
    <phoneticPr fontId="2" type="noConversion"/>
  </si>
  <si>
    <t>ADVANCE Patella</t>
    <phoneticPr fontId="2" type="noConversion"/>
  </si>
  <si>
    <t>E5-002-040(WO)</t>
    <phoneticPr fontId="2" type="noConversion"/>
  </si>
  <si>
    <t>Cemex Genta</t>
    <phoneticPr fontId="2" type="noConversion"/>
  </si>
  <si>
    <t>E5-100-051</t>
    <phoneticPr fontId="2" type="noConversion"/>
  </si>
  <si>
    <t>Spinefix</t>
    <phoneticPr fontId="2" type="noConversion"/>
  </si>
  <si>
    <t>F0-401-026</t>
    <phoneticPr fontId="2" type="noConversion"/>
  </si>
  <si>
    <t>HCVP Set</t>
    <phoneticPr fontId="2" type="noConversion"/>
  </si>
  <si>
    <t>F0-411-026</t>
    <phoneticPr fontId="2" type="noConversion"/>
  </si>
  <si>
    <t>HCCD System</t>
    <phoneticPr fontId="2" type="noConversion"/>
  </si>
  <si>
    <t>F0-412-026</t>
    <phoneticPr fontId="2" type="noConversion"/>
  </si>
  <si>
    <t>BRS-1</t>
    <phoneticPr fontId="2" type="noConversion"/>
  </si>
  <si>
    <t>N0-051-001(WO)</t>
    <phoneticPr fontId="2" type="noConversion"/>
  </si>
  <si>
    <t>Saw Blade</t>
    <phoneticPr fontId="2" type="noConversion"/>
  </si>
  <si>
    <t>스파이널</t>
    <phoneticPr fontId="2" type="noConversion"/>
  </si>
  <si>
    <t>BJ-480-1IG</t>
    <phoneticPr fontId="2" type="noConversion"/>
  </si>
  <si>
    <t>Racz Catheter</t>
    <phoneticPr fontId="2" type="noConversion"/>
  </si>
  <si>
    <t>BC0109AW</t>
    <phoneticPr fontId="2" type="noConversion"/>
  </si>
  <si>
    <t>Grafton DBM Plugs</t>
    <phoneticPr fontId="2" type="noConversion"/>
  </si>
  <si>
    <t>그린메드/메드젠</t>
    <phoneticPr fontId="2" type="noConversion"/>
  </si>
  <si>
    <t>K8-502-028</t>
    <phoneticPr fontId="2" type="noConversion"/>
  </si>
  <si>
    <t>Neal Cast</t>
    <phoneticPr fontId="2" type="noConversion"/>
  </si>
  <si>
    <t>K8-503-028</t>
    <phoneticPr fontId="2" type="noConversion"/>
  </si>
  <si>
    <t>K8-504-028</t>
    <phoneticPr fontId="2" type="noConversion"/>
  </si>
  <si>
    <t>K8-505-028</t>
    <phoneticPr fontId="2" type="noConversion"/>
  </si>
  <si>
    <t>k8-400-028</t>
    <phoneticPr fontId="2" type="noConversion"/>
  </si>
  <si>
    <t>Neal Splint</t>
    <phoneticPr fontId="2" type="noConversion"/>
  </si>
  <si>
    <t>K8-402-028</t>
    <phoneticPr fontId="2" type="noConversion"/>
  </si>
  <si>
    <t>K8-403-028</t>
    <phoneticPr fontId="2" type="noConversion"/>
  </si>
  <si>
    <t>K8-404-028</t>
    <phoneticPr fontId="2" type="noConversion"/>
  </si>
  <si>
    <t>k8-405-028</t>
    <phoneticPr fontId="2" type="noConversion"/>
  </si>
  <si>
    <t>효원메디콤</t>
    <phoneticPr fontId="2" type="noConversion"/>
  </si>
  <si>
    <t>Emistat</t>
    <phoneticPr fontId="2" type="noConversion"/>
  </si>
  <si>
    <t>M1-001-003(HW)</t>
    <phoneticPr fontId="2" type="noConversion"/>
  </si>
  <si>
    <t>Standard Flow Disposable Set</t>
    <phoneticPr fontId="2" type="noConversion"/>
  </si>
  <si>
    <t>사이메드</t>
    <phoneticPr fontId="2" type="noConversion"/>
  </si>
  <si>
    <t>J4-306-020</t>
    <phoneticPr fontId="2" type="noConversion"/>
  </si>
  <si>
    <t>PCA Therafuser P/T</t>
    <phoneticPr fontId="2" type="noConversion"/>
  </si>
  <si>
    <t>에이드.스파이널</t>
    <phoneticPr fontId="2" type="noConversion"/>
  </si>
  <si>
    <t>F0-101-191</t>
    <phoneticPr fontId="2" type="noConversion"/>
  </si>
  <si>
    <t>Shivas PLIF Cage</t>
    <phoneticPr fontId="2" type="noConversion"/>
  </si>
  <si>
    <t>E5-100-051(AD)</t>
    <phoneticPr fontId="2" type="noConversion"/>
  </si>
  <si>
    <t>Spine Fix(Hydroxyapatite Bone Cement)</t>
    <phoneticPr fontId="2" type="noConversion"/>
  </si>
  <si>
    <t>바이오임플란트</t>
    <phoneticPr fontId="2" type="noConversion"/>
  </si>
  <si>
    <t>E5-100-051(BI)</t>
    <phoneticPr fontId="2" type="noConversion"/>
  </si>
  <si>
    <t>HC메디칼</t>
    <phoneticPr fontId="2" type="noConversion"/>
  </si>
  <si>
    <t>C2-301-004(HC)</t>
    <phoneticPr fontId="2" type="noConversion"/>
  </si>
  <si>
    <t>C2-401-041(HC)</t>
    <phoneticPr fontId="2" type="noConversion"/>
  </si>
  <si>
    <t>Double Arm Needle</t>
    <phoneticPr fontId="2" type="noConversion"/>
  </si>
  <si>
    <t>HC메디칼</t>
    <phoneticPr fontId="2" type="noConversion"/>
  </si>
  <si>
    <t>C2-302-105</t>
    <phoneticPr fontId="2" type="noConversion"/>
  </si>
  <si>
    <t>Biorci Screw</t>
    <phoneticPr fontId="2" type="noConversion"/>
  </si>
  <si>
    <t>C2-302-053</t>
    <phoneticPr fontId="2" type="noConversion"/>
  </si>
  <si>
    <t>Osteotwin</t>
    <phoneticPr fontId="2" type="noConversion"/>
  </si>
  <si>
    <t>C2-300-241(HC)</t>
    <phoneticPr fontId="2" type="noConversion"/>
  </si>
  <si>
    <t>Cannulated Screw</t>
    <phoneticPr fontId="2" type="noConversion"/>
  </si>
  <si>
    <t>C2-302-107(HC)</t>
    <phoneticPr fontId="2" type="noConversion"/>
  </si>
  <si>
    <t>Matryx Screw</t>
    <phoneticPr fontId="2" type="noConversion"/>
  </si>
  <si>
    <t>한미약품</t>
    <phoneticPr fontId="2" type="noConversion"/>
  </si>
  <si>
    <t>BM-210-1JO</t>
    <phoneticPr fontId="2" type="noConversion"/>
  </si>
  <si>
    <t>가딕스(Sol Type)</t>
    <phoneticPr fontId="2" type="noConversion"/>
  </si>
  <si>
    <t>BM-210-1JO(수)</t>
    <phoneticPr fontId="2" type="noConversion"/>
  </si>
  <si>
    <t>BM-210-1JO(서)</t>
    <phoneticPr fontId="2" type="noConversion"/>
  </si>
  <si>
    <t>BF-010-1JO</t>
    <phoneticPr fontId="2" type="noConversion"/>
  </si>
  <si>
    <t>가딕스(gel type)</t>
    <phoneticPr fontId="2" type="noConversion"/>
  </si>
  <si>
    <t>C0-418-039</t>
    <phoneticPr fontId="2" type="noConversion"/>
  </si>
  <si>
    <t>폴리본</t>
    <phoneticPr fontId="2" type="noConversion"/>
  </si>
  <si>
    <t>사이언스메딕</t>
    <phoneticPr fontId="2" type="noConversion"/>
  </si>
  <si>
    <t>N0-051-001(서)</t>
    <phoneticPr fontId="2" type="noConversion"/>
  </si>
  <si>
    <t>Saw Blade</t>
    <phoneticPr fontId="2" type="noConversion"/>
  </si>
  <si>
    <t>N0-051-001(수)</t>
    <phoneticPr fontId="2" type="noConversion"/>
  </si>
  <si>
    <t>Saw Blade(Aesculap-2단)</t>
    <phoneticPr fontId="2" type="noConversion"/>
  </si>
  <si>
    <t>스타바이오</t>
    <phoneticPr fontId="2" type="noConversion"/>
  </si>
  <si>
    <t>E2-021-002</t>
    <phoneticPr fontId="2" type="noConversion"/>
  </si>
  <si>
    <t>Duracon Tibia Insert</t>
    <phoneticPr fontId="2" type="noConversion"/>
  </si>
  <si>
    <t>E2-031-002</t>
    <phoneticPr fontId="2" type="noConversion"/>
  </si>
  <si>
    <t>Patella Component</t>
    <phoneticPr fontId="2" type="noConversion"/>
  </si>
  <si>
    <t>E5-002-002(SB)</t>
    <phoneticPr fontId="2" type="noConversion"/>
  </si>
  <si>
    <t>Anti Bone Cement</t>
    <phoneticPr fontId="2" type="noConversion"/>
  </si>
  <si>
    <t>준영메디칼</t>
    <phoneticPr fontId="2" type="noConversion"/>
  </si>
  <si>
    <t>A1336-01</t>
    <phoneticPr fontId="2" type="noConversion"/>
  </si>
  <si>
    <t>Arthrowand</t>
    <phoneticPr fontId="2" type="noConversion"/>
  </si>
  <si>
    <t>A2430-01</t>
    <phoneticPr fontId="2" type="noConversion"/>
  </si>
  <si>
    <t>AC1336-01</t>
    <phoneticPr fontId="2" type="noConversion"/>
  </si>
  <si>
    <t>Arthrowand 일체형</t>
    <phoneticPr fontId="2" type="noConversion"/>
  </si>
  <si>
    <t>ASC1335-01</t>
    <phoneticPr fontId="2" type="noConversion"/>
  </si>
  <si>
    <t>BF-020-2DI</t>
    <phoneticPr fontId="2" type="noConversion"/>
  </si>
  <si>
    <t>Perc-Dlr(k7920-01)</t>
    <phoneticPr fontId="2" type="noConversion"/>
  </si>
  <si>
    <t>C2-300-052(JW)</t>
    <phoneticPr fontId="2" type="noConversion"/>
  </si>
  <si>
    <t>Cannulated Interference  Screw</t>
    <phoneticPr fontId="2" type="noConversion"/>
  </si>
  <si>
    <t>C2-300-241(jw)</t>
    <phoneticPr fontId="2" type="noConversion"/>
  </si>
  <si>
    <t>Cannulated Cancellous Screw</t>
    <phoneticPr fontId="2" type="noConversion"/>
  </si>
  <si>
    <t>C2-301-080(jw)</t>
    <phoneticPr fontId="2" type="noConversion"/>
  </si>
  <si>
    <t>Ligament Washer</t>
    <phoneticPr fontId="2" type="noConversion"/>
  </si>
  <si>
    <t>C2-301-105(JW)</t>
    <phoneticPr fontId="2" type="noConversion"/>
  </si>
  <si>
    <t>Endobutton CL</t>
    <phoneticPr fontId="2" type="noConversion"/>
  </si>
  <si>
    <t>C2-302-105(JW)</t>
    <phoneticPr fontId="2" type="noConversion"/>
  </si>
  <si>
    <t>Bio RCI Screw</t>
    <phoneticPr fontId="2" type="noConversion"/>
  </si>
  <si>
    <t>C2-302-395(jw)</t>
    <phoneticPr fontId="2" type="noConversion"/>
  </si>
  <si>
    <t>Biocomposite Interference Screw</t>
    <phoneticPr fontId="2" type="noConversion"/>
  </si>
  <si>
    <t>C3-114-018(jw)</t>
    <phoneticPr fontId="2" type="noConversion"/>
  </si>
  <si>
    <t>Humeral Rod Polarus Set</t>
    <phoneticPr fontId="2" type="noConversion"/>
  </si>
  <si>
    <t>C3-120-018</t>
    <phoneticPr fontId="2" type="noConversion"/>
  </si>
  <si>
    <t>Radius Interlocking Nail Set</t>
    <phoneticPr fontId="2" type="noConversion"/>
  </si>
  <si>
    <t>C3-121-018</t>
    <phoneticPr fontId="2" type="noConversion"/>
  </si>
  <si>
    <t>Ulna Interlocking Nail Set</t>
    <phoneticPr fontId="2" type="noConversion"/>
  </si>
  <si>
    <t>C5-463-018</t>
    <phoneticPr fontId="2" type="noConversion"/>
  </si>
  <si>
    <t>C5-475-018</t>
    <phoneticPr fontId="2" type="noConversion"/>
  </si>
  <si>
    <t>Distal Humerus Plate</t>
    <phoneticPr fontId="2" type="noConversion"/>
  </si>
  <si>
    <t>C5-475-118</t>
    <phoneticPr fontId="2" type="noConversion"/>
  </si>
  <si>
    <t>Olecranon Plate</t>
    <phoneticPr fontId="2" type="noConversion"/>
  </si>
  <si>
    <t>C5-475-218</t>
    <phoneticPr fontId="2" type="noConversion"/>
  </si>
  <si>
    <t>Coronoid Plate</t>
    <phoneticPr fontId="2" type="noConversion"/>
  </si>
  <si>
    <t>C5-475-318</t>
    <phoneticPr fontId="2" type="noConversion"/>
  </si>
  <si>
    <t>Acu-Ioc Distal Radius Plate</t>
    <phoneticPr fontId="2" type="noConversion"/>
  </si>
  <si>
    <t>C5-475-518</t>
    <phoneticPr fontId="2" type="noConversion"/>
  </si>
  <si>
    <t>Radial Head Plate</t>
    <phoneticPr fontId="2" type="noConversion"/>
  </si>
  <si>
    <t>C5-475-818</t>
    <phoneticPr fontId="2" type="noConversion"/>
  </si>
  <si>
    <t>C5-478-018</t>
    <phoneticPr fontId="2" type="noConversion"/>
  </si>
  <si>
    <t>Clavicle Plate</t>
    <phoneticPr fontId="2" type="noConversion"/>
  </si>
  <si>
    <t>C6-401-018</t>
    <phoneticPr fontId="2" type="noConversion"/>
  </si>
  <si>
    <t>2.7mm Cortical Screw</t>
    <phoneticPr fontId="2" type="noConversion"/>
  </si>
  <si>
    <t>C6-401-218</t>
    <phoneticPr fontId="2" type="noConversion"/>
  </si>
  <si>
    <t>Threaded Locking Screw</t>
    <phoneticPr fontId="2" type="noConversion"/>
  </si>
  <si>
    <t>C6-401-418</t>
    <phoneticPr fontId="2" type="noConversion"/>
  </si>
  <si>
    <t>2.1mm Cortical Screw</t>
    <phoneticPr fontId="2" type="noConversion"/>
  </si>
  <si>
    <t>C6-401-318</t>
    <phoneticPr fontId="2" type="noConversion"/>
  </si>
  <si>
    <t>Threaded Non-Toggling Screw</t>
    <phoneticPr fontId="2" type="noConversion"/>
  </si>
  <si>
    <t>C6-402-018</t>
    <phoneticPr fontId="2" type="noConversion"/>
  </si>
  <si>
    <t>3.5mm Cortical Screw</t>
    <phoneticPr fontId="2" type="noConversion"/>
  </si>
  <si>
    <t>C6-402-118</t>
    <phoneticPr fontId="2" type="noConversion"/>
  </si>
  <si>
    <t>3.5mm Locking Screw</t>
    <phoneticPr fontId="2" type="noConversion"/>
  </si>
  <si>
    <t>C6-405-018</t>
    <phoneticPr fontId="2" type="noConversion"/>
  </si>
  <si>
    <t>4.0mm Cancellous Screw</t>
    <phoneticPr fontId="2" type="noConversion"/>
  </si>
  <si>
    <t>C6-411-018</t>
    <phoneticPr fontId="2" type="noConversion"/>
  </si>
  <si>
    <t>Acutrak Screw</t>
    <phoneticPr fontId="2" type="noConversion"/>
  </si>
  <si>
    <t>C6-411-018(mini)</t>
    <phoneticPr fontId="2" type="noConversion"/>
  </si>
  <si>
    <t>Mini Acutrak Screw</t>
    <phoneticPr fontId="2" type="noConversion"/>
  </si>
  <si>
    <t>C6-411-018(PLUS)</t>
    <phoneticPr fontId="2" type="noConversion"/>
  </si>
  <si>
    <t>Plus Acutrak Screw</t>
    <phoneticPr fontId="2" type="noConversion"/>
  </si>
  <si>
    <t>C6-411-018(STD)</t>
    <phoneticPr fontId="2" type="noConversion"/>
  </si>
  <si>
    <t>STD Acutrak Screw</t>
    <phoneticPr fontId="2" type="noConversion"/>
  </si>
  <si>
    <t>오티메디칼</t>
    <phoneticPr fontId="2" type="noConversion"/>
  </si>
  <si>
    <t>C1-003-129</t>
    <phoneticPr fontId="2" type="noConversion"/>
  </si>
  <si>
    <t>Basic External Fixations System</t>
    <phoneticPr fontId="2" type="noConversion"/>
  </si>
  <si>
    <t>Half Pin Screw</t>
    <phoneticPr fontId="2" type="noConversion"/>
  </si>
  <si>
    <t>C3-209-001</t>
    <phoneticPr fontId="2" type="noConversion"/>
  </si>
  <si>
    <t>Huck Step Nail</t>
    <phoneticPr fontId="2" type="noConversion"/>
  </si>
  <si>
    <t>C3-209-002</t>
    <phoneticPr fontId="2" type="noConversion"/>
  </si>
  <si>
    <t>Huck Step Screw</t>
    <phoneticPr fontId="2" type="noConversion"/>
  </si>
  <si>
    <t>Huck Step Screw With Washer</t>
    <phoneticPr fontId="2" type="noConversion"/>
  </si>
  <si>
    <t>C5-430-068(OT)</t>
    <phoneticPr fontId="2" type="noConversion"/>
  </si>
  <si>
    <t>Locking Fibular Plate</t>
    <phoneticPr fontId="2" type="noConversion"/>
  </si>
  <si>
    <t>C5-475-068(OT)</t>
    <phoneticPr fontId="2" type="noConversion"/>
  </si>
  <si>
    <t>Locking Radius Anatomical Plate</t>
    <phoneticPr fontId="2" type="noConversion"/>
  </si>
  <si>
    <t>C5-478-268(OT)</t>
    <phoneticPr fontId="2" type="noConversion"/>
  </si>
  <si>
    <t>Locking Clavicle Plate</t>
    <phoneticPr fontId="2" type="noConversion"/>
  </si>
  <si>
    <t>C6-401-268(OT)</t>
    <phoneticPr fontId="2" type="noConversion"/>
  </si>
  <si>
    <t>C6-402-003(OT)</t>
    <phoneticPr fontId="2" type="noConversion"/>
  </si>
  <si>
    <t>3.5 Cortex Screw</t>
    <phoneticPr fontId="2" type="noConversion"/>
  </si>
  <si>
    <t>C6-402-168(OT)</t>
    <phoneticPr fontId="2" type="noConversion"/>
  </si>
  <si>
    <t>3.5 Locking Cortex Screw</t>
    <phoneticPr fontId="2" type="noConversion"/>
  </si>
  <si>
    <t>C6-405-003(ot)</t>
    <phoneticPr fontId="2" type="noConversion"/>
  </si>
  <si>
    <t>4.0 Cancellous Screw</t>
    <phoneticPr fontId="2" type="noConversion"/>
  </si>
  <si>
    <t>제이씨</t>
    <phoneticPr fontId="2" type="noConversion"/>
  </si>
  <si>
    <t>BM3001AO</t>
    <phoneticPr fontId="2" type="noConversion"/>
  </si>
  <si>
    <t>Pulse Lavage Total Hip Set(BOX OF 6)</t>
    <phoneticPr fontId="2" type="noConversion"/>
  </si>
  <si>
    <t>써지칼코리아</t>
    <phoneticPr fontId="2" type="noConversion"/>
  </si>
  <si>
    <t>C2-300-007</t>
    <phoneticPr fontId="2" type="noConversion"/>
  </si>
  <si>
    <t>Interference Screw</t>
    <phoneticPr fontId="2" type="noConversion"/>
  </si>
  <si>
    <t>C2-300-241(SK)</t>
    <phoneticPr fontId="2" type="noConversion"/>
  </si>
  <si>
    <t>C2-301-007(SK)</t>
    <phoneticPr fontId="2" type="noConversion"/>
  </si>
  <si>
    <t>Endopearl</t>
    <phoneticPr fontId="2" type="noConversion"/>
  </si>
  <si>
    <t>C2-301-017</t>
    <phoneticPr fontId="2" type="noConversion"/>
  </si>
  <si>
    <t>Xo Buton</t>
    <phoneticPr fontId="2" type="noConversion"/>
  </si>
  <si>
    <t>C2-302-107</t>
    <phoneticPr fontId="2" type="noConversion"/>
  </si>
  <si>
    <t>C2-401-007</t>
    <phoneticPr fontId="2" type="noConversion"/>
  </si>
  <si>
    <t>C7-002-010</t>
    <phoneticPr fontId="2" type="noConversion"/>
  </si>
  <si>
    <t>Mini Plate</t>
    <phoneticPr fontId="2" type="noConversion"/>
  </si>
  <si>
    <t>C8-001-020</t>
    <phoneticPr fontId="2" type="noConversion"/>
  </si>
  <si>
    <t>Mini Screw</t>
    <phoneticPr fontId="2" type="noConversion"/>
  </si>
  <si>
    <t>C9-101-010</t>
    <phoneticPr fontId="2" type="noConversion"/>
  </si>
  <si>
    <t>Staple</t>
    <phoneticPr fontId="2" type="noConversion"/>
  </si>
  <si>
    <t>D0-301-317</t>
    <phoneticPr fontId="2" type="noConversion"/>
  </si>
  <si>
    <t>D0-301-417</t>
    <phoneticPr fontId="2" type="noConversion"/>
  </si>
  <si>
    <t>Poplok Suture Anchor</t>
    <phoneticPr fontId="2" type="noConversion"/>
  </si>
  <si>
    <t>D0-301-517</t>
    <phoneticPr fontId="2" type="noConversion"/>
  </si>
  <si>
    <t>CrossFT(PressFT) Anchor w/one</t>
    <phoneticPr fontId="2" type="noConversion"/>
  </si>
  <si>
    <t>D0-302-417(C5070H)</t>
    <phoneticPr fontId="2" type="noConversion"/>
  </si>
  <si>
    <t>Paladin Anchor W/Hi-Fi Suture</t>
    <phoneticPr fontId="2" type="noConversion"/>
  </si>
  <si>
    <t>D0-302-417(C6170H)</t>
    <phoneticPr fontId="2" type="noConversion"/>
  </si>
  <si>
    <t>Bio Mini Revo Kit W/Hi-Fi Suture</t>
    <phoneticPr fontId="2" type="noConversion"/>
  </si>
  <si>
    <t>D0-302-617</t>
    <phoneticPr fontId="2" type="noConversion"/>
  </si>
  <si>
    <t>Presto Suture Anchor W/Hi-Fi Suture</t>
    <phoneticPr fontId="2" type="noConversion"/>
  </si>
  <si>
    <t>D0-302-717</t>
    <phoneticPr fontId="2" type="noConversion"/>
  </si>
  <si>
    <t>Genesys CrossFT</t>
    <phoneticPr fontId="2" type="noConversion"/>
  </si>
  <si>
    <t>D1-213-017</t>
    <phoneticPr fontId="2" type="noConversion"/>
  </si>
  <si>
    <t>Universal Cannula</t>
    <phoneticPr fontId="2" type="noConversion"/>
  </si>
  <si>
    <t>D1-213-117</t>
    <phoneticPr fontId="2" type="noConversion"/>
  </si>
  <si>
    <t>Disposable Cannula</t>
    <phoneticPr fontId="2" type="noConversion"/>
  </si>
  <si>
    <t>D1-213-217</t>
    <phoneticPr fontId="2" type="noConversion"/>
  </si>
  <si>
    <t>Clear Flexible Cannula(Non Threaded)</t>
    <phoneticPr fontId="2" type="noConversion"/>
  </si>
  <si>
    <t>D1-213-417</t>
    <phoneticPr fontId="2" type="noConversion"/>
  </si>
  <si>
    <t>Dry Doc Cannula</t>
    <phoneticPr fontId="2" type="noConversion"/>
  </si>
  <si>
    <t>Micro Scissor</t>
    <phoneticPr fontId="2" type="noConversion"/>
  </si>
  <si>
    <t>Aggressor Forceps</t>
    <phoneticPr fontId="2" type="noConversion"/>
  </si>
  <si>
    <t>Minl-Aggressor Forceps, Straight</t>
    <phoneticPr fontId="2" type="noConversion"/>
  </si>
  <si>
    <t>Micro Sagittal Blade</t>
    <phoneticPr fontId="2" type="noConversion"/>
  </si>
  <si>
    <t>CTS Relief Kit</t>
    <phoneticPr fontId="2" type="noConversion"/>
  </si>
  <si>
    <t>Suture Hook. 45D Right</t>
    <phoneticPr fontId="2" type="noConversion"/>
  </si>
  <si>
    <t>10k100</t>
    <phoneticPr fontId="2" type="noConversion"/>
  </si>
  <si>
    <t>tubing Set</t>
    <phoneticPr fontId="2" type="noConversion"/>
  </si>
  <si>
    <t>9247A</t>
    <phoneticPr fontId="2" type="noConversion"/>
  </si>
  <si>
    <t>Full Radius Resector</t>
    <phoneticPr fontId="2" type="noConversion"/>
  </si>
  <si>
    <t>breakaway pin</t>
    <phoneticPr fontId="2" type="noConversion"/>
  </si>
  <si>
    <t>Breakaway Pin(2ea/1Set)</t>
    <phoneticPr fontId="2" type="noConversion"/>
  </si>
  <si>
    <t>C7110</t>
    <phoneticPr fontId="2" type="noConversion"/>
  </si>
  <si>
    <t>Tubing Set, Gravity</t>
    <phoneticPr fontId="2" type="noConversion"/>
  </si>
  <si>
    <t>C911A</t>
    <phoneticPr fontId="2" type="noConversion"/>
  </si>
  <si>
    <t>Spherical Bur</t>
    <phoneticPr fontId="2" type="noConversion"/>
  </si>
  <si>
    <t>C9245</t>
    <phoneticPr fontId="2" type="noConversion"/>
  </si>
  <si>
    <t>C9254</t>
    <phoneticPr fontId="2" type="noConversion"/>
  </si>
  <si>
    <t>Cuda</t>
    <phoneticPr fontId="2" type="noConversion"/>
  </si>
  <si>
    <t>C9405A</t>
    <phoneticPr fontId="2" type="noConversion"/>
  </si>
  <si>
    <t>Ultracut</t>
    <phoneticPr fontId="2" type="noConversion"/>
  </si>
  <si>
    <t>C9911A</t>
    <phoneticPr fontId="2" type="noConversion"/>
  </si>
  <si>
    <t>C9941</t>
    <phoneticPr fontId="2" type="noConversion"/>
  </si>
  <si>
    <t>C9944A</t>
    <phoneticPr fontId="2" type="noConversion"/>
  </si>
  <si>
    <t>C9951</t>
    <phoneticPr fontId="2" type="noConversion"/>
  </si>
  <si>
    <t>Cuda, Microblade</t>
    <phoneticPr fontId="2" type="noConversion"/>
  </si>
  <si>
    <t>ESA-5236</t>
    <phoneticPr fontId="2" type="noConversion"/>
  </si>
  <si>
    <t>Ultrablator</t>
    <phoneticPr fontId="2" type="noConversion"/>
  </si>
  <si>
    <t>ESA-5296</t>
    <phoneticPr fontId="2" type="noConversion"/>
  </si>
  <si>
    <t>ESA-5336</t>
    <phoneticPr fontId="2" type="noConversion"/>
  </si>
  <si>
    <t>Ultrablator 30D</t>
    <phoneticPr fontId="2" type="noConversion"/>
  </si>
  <si>
    <t>ESA-5296-1</t>
    <phoneticPr fontId="2" type="noConversion"/>
  </si>
  <si>
    <t>Ultrablator 90D</t>
    <phoneticPr fontId="2" type="noConversion"/>
  </si>
  <si>
    <t>H9101</t>
    <phoneticPr fontId="2" type="noConversion"/>
  </si>
  <si>
    <t>Oval Bur</t>
    <phoneticPr fontId="2" type="noConversion"/>
  </si>
  <si>
    <t>H9111</t>
    <phoneticPr fontId="2" type="noConversion"/>
  </si>
  <si>
    <t>H9112</t>
    <phoneticPr fontId="2" type="noConversion"/>
  </si>
  <si>
    <t>SMI-00D</t>
    <phoneticPr fontId="2" type="noConversion"/>
  </si>
  <si>
    <t>Suture Passer Needle</t>
    <phoneticPr fontId="2" type="noConversion"/>
  </si>
  <si>
    <t>upc-21l</t>
    <phoneticPr fontId="2" type="noConversion"/>
  </si>
  <si>
    <t>SONY Print Paper</t>
    <phoneticPr fontId="2" type="noConversion"/>
  </si>
  <si>
    <t>LS7701</t>
    <phoneticPr fontId="2" type="noConversion"/>
  </si>
  <si>
    <t>Lamp LS7700 Replacenent 300 Watt</t>
    <phoneticPr fontId="2" type="noConversion"/>
  </si>
  <si>
    <t>비급여(SK)</t>
    <phoneticPr fontId="2" type="noConversion"/>
  </si>
  <si>
    <t>Spike Washer</t>
    <phoneticPr fontId="2" type="noConversion"/>
  </si>
  <si>
    <t>코리아메디칼</t>
    <phoneticPr fontId="2" type="noConversion"/>
  </si>
  <si>
    <t>C5-605-068(ka)</t>
    <phoneticPr fontId="2" type="noConversion"/>
  </si>
  <si>
    <t>Reconstruction Plate</t>
    <phoneticPr fontId="2" type="noConversion"/>
  </si>
  <si>
    <t>C5-463-068</t>
    <phoneticPr fontId="2" type="noConversion"/>
  </si>
  <si>
    <t>Small DCP Plate</t>
    <phoneticPr fontId="2" type="noConversion"/>
  </si>
  <si>
    <t>C5-467-068(KA)</t>
    <phoneticPr fontId="2" type="noConversion"/>
  </si>
  <si>
    <t>Calcaneal Plate</t>
    <phoneticPr fontId="2" type="noConversion"/>
  </si>
  <si>
    <t>C5-478-068</t>
    <phoneticPr fontId="2" type="noConversion"/>
  </si>
  <si>
    <t>C5-478-084(ka)</t>
    <phoneticPr fontId="2" type="noConversion"/>
  </si>
  <si>
    <t>C6-402-068</t>
    <phoneticPr fontId="2" type="noConversion"/>
  </si>
  <si>
    <t>3.5 Cortical Screw</t>
    <phoneticPr fontId="2" type="noConversion"/>
  </si>
  <si>
    <t>C6-402-084</t>
    <phoneticPr fontId="2" type="noConversion"/>
  </si>
  <si>
    <t>C6-405-068</t>
    <phoneticPr fontId="2" type="noConversion"/>
  </si>
  <si>
    <t>D0-005-068</t>
    <phoneticPr fontId="2" type="noConversion"/>
  </si>
  <si>
    <t>K-Wire</t>
    <phoneticPr fontId="2" type="noConversion"/>
  </si>
  <si>
    <t>D0-001-068</t>
    <phoneticPr fontId="2" type="noConversion"/>
  </si>
  <si>
    <t>Suture Wire</t>
    <phoneticPr fontId="2" type="noConversion"/>
  </si>
  <si>
    <t>C4-005-068</t>
    <phoneticPr fontId="2" type="noConversion"/>
  </si>
  <si>
    <t>S-Pin</t>
    <phoneticPr fontId="2" type="noConversion"/>
  </si>
  <si>
    <t>c4-004-091</t>
    <phoneticPr fontId="2" type="noConversion"/>
  </si>
  <si>
    <t>S-Pin(Thread Pin)</t>
    <phoneticPr fontId="2" type="noConversion"/>
  </si>
  <si>
    <t>거양, 에이온</t>
    <phoneticPr fontId="2" type="noConversion"/>
  </si>
  <si>
    <t>3.5 Extract Screw Device</t>
    <phoneticPr fontId="2" type="noConversion"/>
  </si>
  <si>
    <t>309503S</t>
    <phoneticPr fontId="2" type="noConversion"/>
  </si>
  <si>
    <t>2.5 Extract Screw Device</t>
    <phoneticPr fontId="2" type="noConversion"/>
  </si>
  <si>
    <t>C0-406-011</t>
    <phoneticPr fontId="2" type="noConversion"/>
  </si>
  <si>
    <t>Chron Os β-TCP Granules</t>
    <phoneticPr fontId="2" type="noConversion"/>
  </si>
  <si>
    <t>C0-406-012</t>
    <phoneticPr fontId="2" type="noConversion"/>
  </si>
  <si>
    <t>C0-406-022</t>
    <phoneticPr fontId="2" type="noConversion"/>
  </si>
  <si>
    <t>Chron OS β-TCP Wedge Half Round(7˚.10˚)</t>
    <phoneticPr fontId="2" type="noConversion"/>
  </si>
  <si>
    <t>C0-406-023</t>
    <phoneticPr fontId="2" type="noConversion"/>
  </si>
  <si>
    <t>Chron Os β-TCP Wedge Half Round(13˚)</t>
    <phoneticPr fontId="2" type="noConversion"/>
  </si>
  <si>
    <t>C3-100-003</t>
    <phoneticPr fontId="2" type="noConversion"/>
  </si>
  <si>
    <t>Titanium Elastic Nail</t>
    <phoneticPr fontId="2" type="noConversion"/>
  </si>
  <si>
    <t>C3-111-003</t>
    <phoneticPr fontId="2" type="noConversion"/>
  </si>
  <si>
    <t>Unreamed Femoral Nail Set</t>
    <phoneticPr fontId="2" type="noConversion"/>
  </si>
  <si>
    <t>C3-112-103</t>
    <phoneticPr fontId="2" type="noConversion"/>
  </si>
  <si>
    <t>Expert Tibia Nail</t>
    <phoneticPr fontId="2" type="noConversion"/>
  </si>
  <si>
    <t>C3-113-103</t>
    <phoneticPr fontId="2" type="noConversion"/>
  </si>
  <si>
    <t>C3-114-113</t>
    <phoneticPr fontId="2" type="noConversion"/>
  </si>
  <si>
    <t>Expert Humeral Nail Set</t>
    <phoneticPr fontId="2" type="noConversion"/>
  </si>
  <si>
    <t>C3-115-103</t>
    <phoneticPr fontId="2" type="noConversion"/>
  </si>
  <si>
    <t>Proximal Femoral Nail Antirotation Set</t>
    <phoneticPr fontId="2" type="noConversion"/>
  </si>
  <si>
    <t>C3-119-003</t>
    <phoneticPr fontId="2" type="noConversion"/>
  </si>
  <si>
    <t>Distal Femur Nail Set</t>
    <phoneticPr fontId="2" type="noConversion"/>
  </si>
  <si>
    <t>C3-190-003</t>
    <phoneticPr fontId="2" type="noConversion"/>
  </si>
  <si>
    <t>Locking Sleeve For UFN</t>
    <phoneticPr fontId="2" type="noConversion"/>
  </si>
  <si>
    <t>C3-190-203</t>
    <phoneticPr fontId="2" type="noConversion"/>
  </si>
  <si>
    <t>Spiral Blade For PHN</t>
    <phoneticPr fontId="2" type="noConversion"/>
  </si>
  <si>
    <t>C3-190-403</t>
    <phoneticPr fontId="2" type="noConversion"/>
  </si>
  <si>
    <t>Spiral Blade For DFN</t>
    <phoneticPr fontId="2" type="noConversion"/>
  </si>
  <si>
    <t>C5-052-003</t>
    <phoneticPr fontId="2" type="noConversion"/>
  </si>
  <si>
    <t>C5-404-103</t>
    <phoneticPr fontId="2" type="noConversion"/>
  </si>
  <si>
    <t>LC-LCP Broad Plate</t>
    <phoneticPr fontId="2" type="noConversion"/>
  </si>
  <si>
    <t>C5-407-103</t>
    <phoneticPr fontId="2" type="noConversion"/>
  </si>
  <si>
    <t>LC-LCP Narrow Plate</t>
    <phoneticPr fontId="2" type="noConversion"/>
  </si>
  <si>
    <t>C5-428-003</t>
    <phoneticPr fontId="2" type="noConversion"/>
  </si>
  <si>
    <t>T-Plate</t>
    <phoneticPr fontId="2" type="noConversion"/>
  </si>
  <si>
    <t>C5-430-003</t>
    <phoneticPr fontId="2" type="noConversion"/>
  </si>
  <si>
    <t>LCP Distal Femur</t>
    <phoneticPr fontId="2" type="noConversion"/>
  </si>
  <si>
    <t>C5-430-013</t>
    <phoneticPr fontId="2" type="noConversion"/>
  </si>
  <si>
    <t>LCP Proximal Tibia Plate</t>
    <phoneticPr fontId="2" type="noConversion"/>
  </si>
  <si>
    <t>C5-430-103</t>
    <phoneticPr fontId="2" type="noConversion"/>
  </si>
  <si>
    <t>LCP Proximal Lateral Tibia</t>
    <phoneticPr fontId="2" type="noConversion"/>
  </si>
  <si>
    <t>C5-430-113</t>
    <phoneticPr fontId="2" type="noConversion"/>
  </si>
  <si>
    <t>LCP Distal Fibula Plate</t>
    <phoneticPr fontId="2" type="noConversion"/>
  </si>
  <si>
    <t>C5-430-303</t>
    <phoneticPr fontId="2" type="noConversion"/>
  </si>
  <si>
    <t>Tomofix Lateral High  Tibia</t>
    <phoneticPr fontId="2" type="noConversion"/>
  </si>
  <si>
    <t>C5-430-403</t>
    <phoneticPr fontId="2" type="noConversion"/>
  </si>
  <si>
    <t>Tomofix Medial High Tibia</t>
    <phoneticPr fontId="2" type="noConversion"/>
  </si>
  <si>
    <t>C5-430-503</t>
    <phoneticPr fontId="2" type="noConversion"/>
  </si>
  <si>
    <t>LCP Distal Medial Tibia Plate</t>
    <phoneticPr fontId="2" type="noConversion"/>
  </si>
  <si>
    <t>C5-430-603</t>
    <phoneticPr fontId="2" type="noConversion"/>
  </si>
  <si>
    <t>LCP Anterolateral Distal Tibia Plate</t>
    <phoneticPr fontId="2" type="noConversion"/>
  </si>
  <si>
    <t>C5-430-703</t>
    <phoneticPr fontId="2" type="noConversion"/>
  </si>
  <si>
    <t>LCP Medial Distal Tibia Plate Without Tap</t>
    <phoneticPr fontId="2" type="noConversion"/>
  </si>
  <si>
    <t>C5-430-803</t>
    <phoneticPr fontId="2" type="noConversion"/>
  </si>
  <si>
    <t>LCP Medial Proximal Tibial Plate</t>
    <phoneticPr fontId="2" type="noConversion"/>
  </si>
  <si>
    <t>C5-430-903</t>
    <phoneticPr fontId="2" type="noConversion"/>
  </si>
  <si>
    <t>LCP Broad Curve Plate</t>
    <phoneticPr fontId="2" type="noConversion"/>
  </si>
  <si>
    <t>C5-430-913</t>
    <phoneticPr fontId="2" type="noConversion"/>
  </si>
  <si>
    <t>C5-451-003</t>
    <phoneticPr fontId="2" type="noConversion"/>
  </si>
  <si>
    <t>DHS Plate Set</t>
    <phoneticPr fontId="2" type="noConversion"/>
  </si>
  <si>
    <t>C5-461-003</t>
    <phoneticPr fontId="2" type="noConversion"/>
  </si>
  <si>
    <t>One-Third Tubular Plate</t>
    <phoneticPr fontId="2" type="noConversion"/>
  </si>
  <si>
    <t>C5-462-103</t>
    <phoneticPr fontId="2" type="noConversion"/>
  </si>
  <si>
    <t>LC-LCP Cloverleaf Plate</t>
    <phoneticPr fontId="2" type="noConversion"/>
  </si>
  <si>
    <t>C5-463-003</t>
    <phoneticPr fontId="2" type="noConversion"/>
  </si>
  <si>
    <t>LC-DCP Plate</t>
    <phoneticPr fontId="2" type="noConversion"/>
  </si>
  <si>
    <t>C5-463-103</t>
    <phoneticPr fontId="2" type="noConversion"/>
  </si>
  <si>
    <t>LC-LCP Compression Plate</t>
    <phoneticPr fontId="2" type="noConversion"/>
  </si>
  <si>
    <t>C5-463-203</t>
    <phoneticPr fontId="2" type="noConversion"/>
  </si>
  <si>
    <t>LCP Metaphyseal Plate-Narrow</t>
    <phoneticPr fontId="2" type="noConversion"/>
  </si>
  <si>
    <t>C5-467-003</t>
    <phoneticPr fontId="2" type="noConversion"/>
  </si>
  <si>
    <t>C5-467-103</t>
    <phoneticPr fontId="2" type="noConversion"/>
  </si>
  <si>
    <t>Locking Calcaneal Plate</t>
    <phoneticPr fontId="2" type="noConversion"/>
  </si>
  <si>
    <t>C5-469-003</t>
    <phoneticPr fontId="2" type="noConversion"/>
  </si>
  <si>
    <t>C5-469-103</t>
    <phoneticPr fontId="2" type="noConversion"/>
  </si>
  <si>
    <t>LC-LCP Reconstruction Plate</t>
    <phoneticPr fontId="2" type="noConversion"/>
  </si>
  <si>
    <t>C5-471-003</t>
    <phoneticPr fontId="2" type="noConversion"/>
  </si>
  <si>
    <t>C5-472-003</t>
    <phoneticPr fontId="2" type="noConversion"/>
  </si>
  <si>
    <t>C5-475-103</t>
    <phoneticPr fontId="2" type="noConversion"/>
  </si>
  <si>
    <t>LCP Distal Humeral Plate 2.7/3.5</t>
    <phoneticPr fontId="2" type="noConversion"/>
  </si>
  <si>
    <t>C5-475-203</t>
    <phoneticPr fontId="2" type="noConversion"/>
  </si>
  <si>
    <t>LCP Distal Medial HUmeral Plate</t>
    <phoneticPr fontId="2" type="noConversion"/>
  </si>
  <si>
    <t>C5-475-303</t>
    <phoneticPr fontId="2" type="noConversion"/>
  </si>
  <si>
    <t>LCP Distal Radius Plate</t>
    <phoneticPr fontId="2" type="noConversion"/>
  </si>
  <si>
    <t>C5-475-403</t>
    <phoneticPr fontId="2" type="noConversion"/>
  </si>
  <si>
    <t>PHILOS - Proximal Humeral Plate</t>
    <phoneticPr fontId="2" type="noConversion"/>
  </si>
  <si>
    <t>C5-475-503</t>
    <phoneticPr fontId="2" type="noConversion"/>
  </si>
  <si>
    <t>LCP Olecranon Plate</t>
    <phoneticPr fontId="2" type="noConversion"/>
  </si>
  <si>
    <t>C5-475-603</t>
    <phoneticPr fontId="2" type="noConversion"/>
  </si>
  <si>
    <t>VA LCP Distal Radius Plate</t>
    <phoneticPr fontId="2" type="noConversion"/>
  </si>
  <si>
    <t>거양, 에이온</t>
    <phoneticPr fontId="2" type="noConversion"/>
  </si>
  <si>
    <t>C5-475-703</t>
    <phoneticPr fontId="2" type="noConversion"/>
  </si>
  <si>
    <t>LCP Hook Plate</t>
    <phoneticPr fontId="2" type="noConversion"/>
  </si>
  <si>
    <t>C5-475-803</t>
    <phoneticPr fontId="2" type="noConversion"/>
  </si>
  <si>
    <t>LCP Proximal Radius Plate</t>
    <phoneticPr fontId="2" type="noConversion"/>
  </si>
  <si>
    <t>C5-475-903</t>
    <phoneticPr fontId="2" type="noConversion"/>
  </si>
  <si>
    <t>LCP Distal Ulna Plat</t>
    <phoneticPr fontId="2" type="noConversion"/>
  </si>
  <si>
    <t>C5-478-003</t>
    <phoneticPr fontId="2" type="noConversion"/>
  </si>
  <si>
    <t>LCP Clavicular Hook Plate</t>
    <phoneticPr fontId="2" type="noConversion"/>
  </si>
  <si>
    <t>C5-478-103</t>
    <phoneticPr fontId="2" type="noConversion"/>
  </si>
  <si>
    <t>LCP Clavicle Shaft Plate</t>
    <phoneticPr fontId="2" type="noConversion"/>
  </si>
  <si>
    <t>C5-490-003</t>
    <phoneticPr fontId="2" type="noConversion"/>
  </si>
  <si>
    <t>C5-491-003</t>
    <phoneticPr fontId="2" type="noConversion"/>
  </si>
  <si>
    <t>2.0 Plate</t>
    <phoneticPr fontId="2" type="noConversion"/>
  </si>
  <si>
    <t>C5-491-013</t>
    <phoneticPr fontId="2" type="noConversion"/>
  </si>
  <si>
    <t>LCP Compact Hand &amp; Foot 2.0</t>
    <phoneticPr fontId="2" type="noConversion"/>
  </si>
  <si>
    <t>C5-491-113</t>
    <phoneticPr fontId="2" type="noConversion"/>
  </si>
  <si>
    <t>Compact Hand 1.5(Straight)</t>
    <phoneticPr fontId="2" type="noConversion"/>
  </si>
  <si>
    <t>C5-492-013</t>
    <phoneticPr fontId="2" type="noConversion"/>
  </si>
  <si>
    <t>LCP Compact Hand&amp;Foot 2.0</t>
    <phoneticPr fontId="2" type="noConversion"/>
  </si>
  <si>
    <t>C5-492-113</t>
    <phoneticPr fontId="2" type="noConversion"/>
  </si>
  <si>
    <t>Compact Hand 1.5(T Type)</t>
    <phoneticPr fontId="2" type="noConversion"/>
  </si>
  <si>
    <t>C5-493-103</t>
    <phoneticPr fontId="2" type="noConversion"/>
  </si>
  <si>
    <t>C5-494-013</t>
    <phoneticPr fontId="2" type="noConversion"/>
  </si>
  <si>
    <t>C5-496-003</t>
    <phoneticPr fontId="2" type="noConversion"/>
  </si>
  <si>
    <t>Compact Hand 1.5(Y Type)</t>
    <phoneticPr fontId="2" type="noConversion"/>
  </si>
  <si>
    <t>C5-501-003</t>
    <phoneticPr fontId="2" type="noConversion"/>
  </si>
  <si>
    <t>C5-501-013</t>
    <phoneticPr fontId="2" type="noConversion"/>
  </si>
  <si>
    <t>LCP Compact Hand &amp; Foot 2.4</t>
    <phoneticPr fontId="2" type="noConversion"/>
  </si>
  <si>
    <t>C6-011-003</t>
    <phoneticPr fontId="2" type="noConversion"/>
  </si>
  <si>
    <t>C6-401-003</t>
    <phoneticPr fontId="2" type="noConversion"/>
  </si>
  <si>
    <t>Cortex Screw</t>
    <phoneticPr fontId="2" type="noConversion"/>
  </si>
  <si>
    <t>C6-401-023</t>
    <phoneticPr fontId="2" type="noConversion"/>
  </si>
  <si>
    <t>Locking Head Screw</t>
    <phoneticPr fontId="2" type="noConversion"/>
  </si>
  <si>
    <t>C6-401-203</t>
    <phoneticPr fontId="2" type="noConversion"/>
  </si>
  <si>
    <t>VA Locking Screw</t>
    <phoneticPr fontId="2" type="noConversion"/>
  </si>
  <si>
    <t>C6-402-003™</t>
    <phoneticPr fontId="2" type="noConversion"/>
  </si>
  <si>
    <t>3.5mm Cortex Screw</t>
    <phoneticPr fontId="2" type="noConversion"/>
  </si>
  <si>
    <t>C6-402-103</t>
    <phoneticPr fontId="2" type="noConversion"/>
  </si>
  <si>
    <t>3.5mm Locking Head Screw</t>
    <phoneticPr fontId="2" type="noConversion"/>
  </si>
  <si>
    <t>C6-403-003</t>
    <phoneticPr fontId="2" type="noConversion"/>
  </si>
  <si>
    <t>4.5mm Cortex Screw</t>
    <phoneticPr fontId="2" type="noConversion"/>
  </si>
  <si>
    <t>C6-405-003</t>
    <phoneticPr fontId="2" type="noConversion"/>
  </si>
  <si>
    <t>4.0mm Cancellous Bone Screw</t>
    <phoneticPr fontId="2" type="noConversion"/>
  </si>
  <si>
    <t>C6-405-103</t>
    <phoneticPr fontId="2" type="noConversion"/>
  </si>
  <si>
    <t>5.0mm Locking Head Screw</t>
    <phoneticPr fontId="2" type="noConversion"/>
  </si>
  <si>
    <t>C6-406-003</t>
    <phoneticPr fontId="2" type="noConversion"/>
  </si>
  <si>
    <t>Cancellous Bone Screw</t>
    <phoneticPr fontId="2" type="noConversion"/>
  </si>
  <si>
    <t>D1-201-003</t>
    <phoneticPr fontId="2" type="noConversion"/>
  </si>
  <si>
    <t>E1-300-157</t>
    <phoneticPr fontId="2" type="noConversion"/>
  </si>
  <si>
    <t>아미실업</t>
    <phoneticPr fontId="2" type="noConversion"/>
  </si>
  <si>
    <t>A009</t>
    <phoneticPr fontId="2" type="noConversion"/>
  </si>
  <si>
    <t>발목보호대</t>
    <phoneticPr fontId="2" type="noConversion"/>
  </si>
  <si>
    <t>A009(서)</t>
    <phoneticPr fontId="2" type="noConversion"/>
  </si>
  <si>
    <t>B013</t>
    <phoneticPr fontId="2" type="noConversion"/>
  </si>
  <si>
    <t>허리보호대</t>
    <phoneticPr fontId="2" type="noConversion"/>
  </si>
  <si>
    <t>B019</t>
    <phoneticPr fontId="2" type="noConversion"/>
  </si>
  <si>
    <t>Rib Band(Man)</t>
    <phoneticPr fontId="2" type="noConversion"/>
  </si>
  <si>
    <t>DR122-1(서)</t>
    <phoneticPr fontId="2" type="noConversion"/>
  </si>
  <si>
    <t>소프트칼라</t>
    <phoneticPr fontId="2" type="noConversion"/>
  </si>
  <si>
    <t>DR122-1(수)</t>
    <phoneticPr fontId="2" type="noConversion"/>
  </si>
  <si>
    <t>DR123</t>
    <phoneticPr fontId="2" type="noConversion"/>
  </si>
  <si>
    <t>필라델피아</t>
    <phoneticPr fontId="2" type="noConversion"/>
  </si>
  <si>
    <t>DR124(수)</t>
    <phoneticPr fontId="2" type="noConversion"/>
  </si>
  <si>
    <t>밸포밴드</t>
    <phoneticPr fontId="2" type="noConversion"/>
  </si>
  <si>
    <t>DR124(서)</t>
    <phoneticPr fontId="2" type="noConversion"/>
  </si>
  <si>
    <t>DR125(서)</t>
    <phoneticPr fontId="2" type="noConversion"/>
  </si>
  <si>
    <t>팔걸이</t>
    <phoneticPr fontId="2" type="noConversion"/>
  </si>
  <si>
    <t>DR125(수)</t>
    <phoneticPr fontId="2" type="noConversion"/>
  </si>
  <si>
    <t>DR126(서)</t>
    <phoneticPr fontId="2" type="noConversion"/>
  </si>
  <si>
    <t>쇄골밴드</t>
    <phoneticPr fontId="2" type="noConversion"/>
  </si>
  <si>
    <t>DR126(수)</t>
    <phoneticPr fontId="2" type="noConversion"/>
  </si>
  <si>
    <t>DRE010</t>
    <phoneticPr fontId="2" type="noConversion"/>
  </si>
  <si>
    <t>팔꿈치보호대</t>
    <phoneticPr fontId="2" type="noConversion"/>
  </si>
  <si>
    <t>DRE010(서)</t>
    <phoneticPr fontId="2" type="noConversion"/>
  </si>
  <si>
    <t>K018(수)</t>
    <phoneticPr fontId="2" type="noConversion"/>
  </si>
  <si>
    <t>무릎보호대</t>
    <phoneticPr fontId="2" type="noConversion"/>
  </si>
  <si>
    <t>K018(서)</t>
    <phoneticPr fontId="2" type="noConversion"/>
  </si>
  <si>
    <t>PC105</t>
    <phoneticPr fontId="2" type="noConversion"/>
  </si>
  <si>
    <t>알루미늄목발(국산)</t>
    <phoneticPr fontId="2" type="noConversion"/>
  </si>
  <si>
    <t>PC107</t>
    <phoneticPr fontId="2" type="noConversion"/>
  </si>
  <si>
    <t>캐스트슈즈</t>
    <phoneticPr fontId="2" type="noConversion"/>
  </si>
  <si>
    <t>thera</t>
    <phoneticPr fontId="2" type="noConversion"/>
  </si>
  <si>
    <t>Thera-Band</t>
    <phoneticPr fontId="2" type="noConversion"/>
  </si>
  <si>
    <t>W008(수)</t>
    <phoneticPr fontId="2" type="noConversion"/>
  </si>
  <si>
    <t>손목보호대</t>
    <phoneticPr fontId="2" type="noConversion"/>
  </si>
  <si>
    <t>W008(서)</t>
    <phoneticPr fontId="2" type="noConversion"/>
  </si>
  <si>
    <t>모래주머니</t>
    <phoneticPr fontId="2" type="noConversion"/>
  </si>
  <si>
    <t>모래주머니(중량밴드)</t>
    <phoneticPr fontId="2" type="noConversion"/>
  </si>
  <si>
    <t>모래주머니(3)</t>
    <phoneticPr fontId="2" type="noConversion"/>
  </si>
  <si>
    <t>억재대</t>
    <phoneticPr fontId="2" type="noConversion"/>
  </si>
  <si>
    <t>일반복대</t>
    <phoneticPr fontId="2" type="noConversion"/>
  </si>
  <si>
    <t>테라밴드</t>
    <phoneticPr fontId="2" type="noConversion"/>
  </si>
  <si>
    <t>수메디칼</t>
    <phoneticPr fontId="2" type="noConversion"/>
  </si>
  <si>
    <t>석고신발</t>
    <phoneticPr fontId="2" type="noConversion"/>
  </si>
  <si>
    <t>석고신발(고무)</t>
    <phoneticPr fontId="2" type="noConversion"/>
  </si>
  <si>
    <t>B0-008-006(SU)</t>
    <phoneticPr fontId="2" type="noConversion"/>
  </si>
  <si>
    <t>블랙나일론 8/0</t>
    <phoneticPr fontId="2" type="noConversion"/>
  </si>
  <si>
    <t>e-paker</t>
    <phoneticPr fontId="2" type="noConversion"/>
  </si>
  <si>
    <t>e-paker 글러브</t>
    <phoneticPr fontId="2" type="noConversion"/>
  </si>
  <si>
    <t>블랙나일론10/0(SU)</t>
    <phoneticPr fontId="2" type="noConversion"/>
  </si>
  <si>
    <t>블랙나일론 10/0</t>
    <phoneticPr fontId="2" type="noConversion"/>
  </si>
  <si>
    <t>일반복대(수)</t>
    <phoneticPr fontId="2" type="noConversion"/>
  </si>
  <si>
    <t>메디홀스</t>
    <phoneticPr fontId="2" type="noConversion"/>
  </si>
  <si>
    <t>K0-001-006(수)</t>
    <phoneticPr fontId="2" type="noConversion"/>
  </si>
  <si>
    <t>일렉트로드</t>
    <phoneticPr fontId="2" type="noConversion"/>
  </si>
  <si>
    <t>넥칼라</t>
    <phoneticPr fontId="2" type="noConversion"/>
  </si>
  <si>
    <t>복대</t>
    <phoneticPr fontId="2" type="noConversion"/>
  </si>
  <si>
    <t>종지</t>
    <phoneticPr fontId="2" type="noConversion"/>
  </si>
  <si>
    <t>E.O GAS PACK</t>
    <phoneticPr fontId="2" type="noConversion"/>
  </si>
  <si>
    <t>구일의료기</t>
    <phoneticPr fontId="2" type="noConversion"/>
  </si>
  <si>
    <t>목발</t>
    <phoneticPr fontId="2" type="noConversion"/>
  </si>
  <si>
    <t>부경</t>
    <phoneticPr fontId="2" type="noConversion"/>
  </si>
  <si>
    <t>80-294-40-04</t>
    <phoneticPr fontId="2" type="noConversion"/>
  </si>
  <si>
    <t>Kable F Enimal-Neutr. EL4M</t>
    <phoneticPr fontId="2" type="noConversion"/>
  </si>
  <si>
    <t>80-344-09-04</t>
    <phoneticPr fontId="2" type="noConversion"/>
  </si>
  <si>
    <t>Bavle Plate(Double)</t>
    <phoneticPr fontId="2" type="noConversion"/>
  </si>
  <si>
    <t>B0-040-001</t>
    <phoneticPr fontId="2" type="noConversion"/>
  </si>
  <si>
    <t>Steel Wire</t>
    <phoneticPr fontId="2" type="noConversion"/>
  </si>
  <si>
    <t>C2-302-029</t>
    <phoneticPr fontId="2" type="noConversion"/>
  </si>
  <si>
    <t>ST 3.3mm Pin Kit</t>
    <phoneticPr fontId="2" type="noConversion"/>
  </si>
  <si>
    <t>C2-400-129(BK)</t>
    <phoneticPr fontId="2" type="noConversion"/>
  </si>
  <si>
    <t>Rapidloc Meniscal Repair System</t>
    <phoneticPr fontId="2" type="noConversion"/>
  </si>
  <si>
    <t>D0-301-029</t>
    <phoneticPr fontId="2" type="noConversion"/>
  </si>
  <si>
    <t>Quick Anchor</t>
    <phoneticPr fontId="2" type="noConversion"/>
  </si>
  <si>
    <t>D0-301-109</t>
    <phoneticPr fontId="2" type="noConversion"/>
  </si>
  <si>
    <t>Versalok Anchor</t>
    <phoneticPr fontId="2" type="noConversion"/>
  </si>
  <si>
    <t>D0-302-008</t>
    <phoneticPr fontId="2" type="noConversion"/>
  </si>
  <si>
    <t>Lupine Loop Plus Anchor</t>
    <phoneticPr fontId="2" type="noConversion"/>
  </si>
  <si>
    <t>D0-302-108</t>
    <phoneticPr fontId="2" type="noConversion"/>
  </si>
  <si>
    <t>Healix Br Anchor</t>
    <phoneticPr fontId="2" type="noConversion"/>
  </si>
  <si>
    <t>D0-302-809</t>
    <phoneticPr fontId="2" type="noConversion"/>
  </si>
  <si>
    <t>Microfix Quick Anchor</t>
    <phoneticPr fontId="2" type="noConversion"/>
  </si>
  <si>
    <t>D0-302-909</t>
    <phoneticPr fontId="2" type="noConversion"/>
  </si>
  <si>
    <t>Minilok QA Plus Anchor</t>
    <phoneticPr fontId="2" type="noConversion"/>
  </si>
  <si>
    <t>D1-213-009</t>
    <phoneticPr fontId="2" type="noConversion"/>
  </si>
  <si>
    <t>Clear Cannular System</t>
    <phoneticPr fontId="2" type="noConversion"/>
  </si>
  <si>
    <t>Meniscal Applier</t>
    <phoneticPr fontId="2" type="noConversion"/>
  </si>
  <si>
    <t>한솔메디칼</t>
    <phoneticPr fontId="2" type="noConversion"/>
  </si>
  <si>
    <t>C2-011-195</t>
    <phoneticPr fontId="2" type="noConversion"/>
  </si>
  <si>
    <t>AC Tightrope</t>
    <phoneticPr fontId="2" type="noConversion"/>
  </si>
  <si>
    <t>C2-302-095</t>
    <phoneticPr fontId="2" type="noConversion"/>
  </si>
  <si>
    <t>C5-501-024</t>
    <phoneticPr fontId="2" type="noConversion"/>
  </si>
  <si>
    <t>M-Titanium Fixation Plate</t>
    <phoneticPr fontId="2" type="noConversion"/>
  </si>
  <si>
    <t>C5-501-124</t>
    <phoneticPr fontId="2" type="noConversion"/>
  </si>
  <si>
    <t>L-Tianium Compression Plate</t>
    <phoneticPr fontId="2" type="noConversion"/>
  </si>
  <si>
    <t>C5-502-024</t>
    <phoneticPr fontId="2" type="noConversion"/>
  </si>
  <si>
    <t>C5-503-024</t>
    <phoneticPr fontId="2" type="noConversion"/>
  </si>
  <si>
    <t>C5-504-024</t>
    <phoneticPr fontId="2" type="noConversion"/>
  </si>
  <si>
    <t>C6-401-024</t>
    <phoneticPr fontId="2" type="noConversion"/>
  </si>
  <si>
    <t>Titanium Bone Screw</t>
    <phoneticPr fontId="2" type="noConversion"/>
  </si>
  <si>
    <t>C7-001-002</t>
    <phoneticPr fontId="2" type="noConversion"/>
  </si>
  <si>
    <t>Mini Bone Plate</t>
    <phoneticPr fontId="2" type="noConversion"/>
  </si>
  <si>
    <t>C7-016-002</t>
    <phoneticPr fontId="2" type="noConversion"/>
  </si>
  <si>
    <t>C7-401-012</t>
    <phoneticPr fontId="2" type="noConversion"/>
  </si>
  <si>
    <t>Low Bone Plate</t>
    <phoneticPr fontId="2" type="noConversion"/>
  </si>
  <si>
    <t>C8-001-002</t>
    <phoneticPr fontId="2" type="noConversion"/>
  </si>
  <si>
    <t>Mini Bone Screw</t>
    <phoneticPr fontId="2" type="noConversion"/>
  </si>
  <si>
    <t>C8-401-012</t>
    <phoneticPr fontId="2" type="noConversion"/>
  </si>
  <si>
    <t>Low Bone Screw</t>
    <phoneticPr fontId="2" type="noConversion"/>
  </si>
  <si>
    <t>D0-302-095</t>
    <phoneticPr fontId="2" type="noConversion"/>
  </si>
  <si>
    <t>Bio-Corkscrew FT Suture Anchor</t>
    <phoneticPr fontId="2" type="noConversion"/>
  </si>
  <si>
    <t>D0-302-195</t>
    <phoneticPr fontId="2" type="noConversion"/>
  </si>
  <si>
    <t>Bio-Pushlock</t>
    <phoneticPr fontId="2" type="noConversion"/>
  </si>
  <si>
    <t>D0-302-295</t>
    <phoneticPr fontId="2" type="noConversion"/>
  </si>
  <si>
    <t>Bio-Suturetak Suture Anchor</t>
    <phoneticPr fontId="2" type="noConversion"/>
  </si>
  <si>
    <t>D0-302-595</t>
    <phoneticPr fontId="2" type="noConversion"/>
  </si>
  <si>
    <t>Micro Bio-Suture Tak Suture Anchor</t>
    <phoneticPr fontId="2" type="noConversion"/>
  </si>
  <si>
    <t>D1-213-095</t>
    <phoneticPr fontId="2" type="noConversion"/>
  </si>
  <si>
    <t>Disposable Cannula</t>
    <phoneticPr fontId="2" type="noConversion"/>
  </si>
  <si>
    <t>D1-213-231</t>
    <phoneticPr fontId="2" type="noConversion"/>
  </si>
  <si>
    <t>Passport Cannula</t>
    <phoneticPr fontId="2" type="noConversion"/>
  </si>
  <si>
    <t>M4-010-002</t>
    <phoneticPr fontId="2" type="noConversion"/>
  </si>
  <si>
    <t>Cura Pusf</t>
    <phoneticPr fontId="2" type="noConversion"/>
  </si>
  <si>
    <t>M4-010-102</t>
    <phoneticPr fontId="2" type="noConversion"/>
  </si>
  <si>
    <t>Cura Pumf</t>
    <phoneticPr fontId="2" type="noConversion"/>
  </si>
  <si>
    <t>M4-010-202</t>
    <phoneticPr fontId="2" type="noConversion"/>
  </si>
  <si>
    <t>Cura Pulf</t>
    <phoneticPr fontId="2" type="noConversion"/>
  </si>
  <si>
    <t>60-15920</t>
    <phoneticPr fontId="2" type="noConversion"/>
  </si>
  <si>
    <t>Twist Drill</t>
    <phoneticPr fontId="2" type="noConversion"/>
  </si>
  <si>
    <t>AR-13970SR</t>
    <phoneticPr fontId="2" type="noConversion"/>
  </si>
  <si>
    <t>Kingfisher Suture Retriever</t>
    <phoneticPr fontId="2" type="noConversion"/>
  </si>
  <si>
    <t>AR-13990N</t>
    <phoneticPr fontId="2" type="noConversion"/>
  </si>
  <si>
    <t>Scorpion Needle</t>
    <phoneticPr fontId="2" type="noConversion"/>
  </si>
  <si>
    <t>AR-2257</t>
    <phoneticPr fontId="2" type="noConversion"/>
  </si>
  <si>
    <t>AR-40658</t>
    <phoneticPr fontId="2" type="noConversion"/>
  </si>
  <si>
    <t>Banana Suture Lasso</t>
    <phoneticPr fontId="2" type="noConversion"/>
  </si>
  <si>
    <t>AR-4068-05SD</t>
    <phoneticPr fontId="2" type="noConversion"/>
  </si>
  <si>
    <t>Suture Lasso SD Wire Loop</t>
    <phoneticPr fontId="2" type="noConversion"/>
  </si>
  <si>
    <t>AR-7200</t>
    <phoneticPr fontId="2" type="noConversion"/>
  </si>
  <si>
    <t>Fiberwire #2 W/Tapered Needle</t>
    <phoneticPr fontId="2" type="noConversion"/>
  </si>
  <si>
    <t>AR-7209</t>
    <phoneticPr fontId="2" type="noConversion"/>
  </si>
  <si>
    <t>디엔드레드/케이원</t>
    <phoneticPr fontId="2" type="noConversion"/>
  </si>
  <si>
    <t>F0-016-368</t>
    <phoneticPr fontId="2" type="noConversion"/>
  </si>
  <si>
    <t>GSS Rod</t>
    <phoneticPr fontId="2" type="noConversion"/>
  </si>
  <si>
    <t>F0-018-068</t>
    <phoneticPr fontId="2" type="noConversion"/>
  </si>
  <si>
    <t>GSS Poly Screw</t>
    <phoneticPr fontId="2" type="noConversion"/>
  </si>
  <si>
    <t>F0-101-368</t>
    <phoneticPr fontId="2" type="noConversion"/>
  </si>
  <si>
    <t>Anyplus PLIF Peek Cage</t>
    <phoneticPr fontId="2" type="noConversion"/>
  </si>
  <si>
    <t>태운메디텍</t>
    <phoneticPr fontId="2" type="noConversion"/>
  </si>
  <si>
    <t>BMAC Kit</t>
    <phoneticPr fontId="2" type="noConversion"/>
  </si>
  <si>
    <t>SmartPReP2 BMAC Kit</t>
    <phoneticPr fontId="2" type="noConversion"/>
  </si>
  <si>
    <t>E1-002-110</t>
    <phoneticPr fontId="2" type="noConversion"/>
  </si>
  <si>
    <t>Summit Hip Cementless Stem</t>
    <phoneticPr fontId="2" type="noConversion"/>
  </si>
  <si>
    <t>E1-003-008</t>
    <phoneticPr fontId="2" type="noConversion"/>
  </si>
  <si>
    <t>Solution Cementless Revision Stem</t>
    <phoneticPr fontId="2" type="noConversion"/>
  </si>
  <si>
    <t>E1-011-108</t>
    <phoneticPr fontId="2" type="noConversion"/>
  </si>
  <si>
    <t>Biolox Delta Head</t>
    <phoneticPr fontId="2" type="noConversion"/>
  </si>
  <si>
    <t>E1-012-008</t>
    <phoneticPr fontId="2" type="noConversion"/>
  </si>
  <si>
    <t>Metal Head</t>
    <phoneticPr fontId="2" type="noConversion"/>
  </si>
  <si>
    <t>E1-021-508</t>
    <phoneticPr fontId="2" type="noConversion"/>
  </si>
  <si>
    <t>Pinnacle Acetabular Cup</t>
    <phoneticPr fontId="2" type="noConversion"/>
  </si>
  <si>
    <t>E1-022-008</t>
    <phoneticPr fontId="2" type="noConversion"/>
  </si>
  <si>
    <t>Self Centering Bipolar Cup</t>
    <phoneticPr fontId="2" type="noConversion"/>
  </si>
  <si>
    <t>E1-031-608</t>
    <phoneticPr fontId="2" type="noConversion"/>
  </si>
  <si>
    <t>Pinnacle Marathon Cross-Linked Liner</t>
    <phoneticPr fontId="2" type="noConversion"/>
  </si>
  <si>
    <t>E1-041-008</t>
    <phoneticPr fontId="2" type="noConversion"/>
  </si>
  <si>
    <t>E1-300-084</t>
    <phoneticPr fontId="2" type="noConversion"/>
  </si>
  <si>
    <t>E1-312-084</t>
    <phoneticPr fontId="2" type="noConversion"/>
  </si>
  <si>
    <t>APIS Long Grip Plate</t>
    <phoneticPr fontId="2" type="noConversion"/>
  </si>
  <si>
    <t>E2-001-208</t>
    <phoneticPr fontId="2" type="noConversion"/>
  </si>
  <si>
    <t>PFC Sigma Femoral Component</t>
    <phoneticPr fontId="2" type="noConversion"/>
  </si>
  <si>
    <t>E2-002-108</t>
    <phoneticPr fontId="2" type="noConversion"/>
  </si>
  <si>
    <t>E2-011-208</t>
    <phoneticPr fontId="2" type="noConversion"/>
  </si>
  <si>
    <t>PFC Sigma Tibial Component</t>
    <phoneticPr fontId="2" type="noConversion"/>
  </si>
  <si>
    <t>E2-011-308</t>
    <phoneticPr fontId="2" type="noConversion"/>
  </si>
  <si>
    <t>E2-021-208</t>
    <phoneticPr fontId="2" type="noConversion"/>
  </si>
  <si>
    <t>PFC Sigma Bearing Insert</t>
    <phoneticPr fontId="2" type="noConversion"/>
  </si>
  <si>
    <t>E2-021-408</t>
    <phoneticPr fontId="2" type="noConversion"/>
  </si>
  <si>
    <t>PFC Sigma 12Locking Insert</t>
    <phoneticPr fontId="2" type="noConversion"/>
  </si>
  <si>
    <t>E2-031-208</t>
    <phoneticPr fontId="2" type="noConversion"/>
  </si>
  <si>
    <t>PFC Sigma Patella</t>
    <phoneticPr fontId="2" type="noConversion"/>
  </si>
  <si>
    <t>E2-041-008</t>
    <phoneticPr fontId="2" type="noConversion"/>
  </si>
  <si>
    <t>PFC Sigma Wedge(Augmenta)</t>
    <phoneticPr fontId="2" type="noConversion"/>
  </si>
  <si>
    <t>E2-041-008(1)</t>
    <phoneticPr fontId="2" type="noConversion"/>
  </si>
  <si>
    <t>PFC Sigma Wedge</t>
    <phoneticPr fontId="2" type="noConversion"/>
  </si>
  <si>
    <t>E2-042-008</t>
    <phoneticPr fontId="2" type="noConversion"/>
  </si>
  <si>
    <t>E2-051-108</t>
    <phoneticPr fontId="2" type="noConversion"/>
  </si>
  <si>
    <t>PFC Sigma Stem  Extention</t>
    <phoneticPr fontId="2" type="noConversion"/>
  </si>
  <si>
    <t>E4-061-108</t>
    <phoneticPr fontId="2" type="noConversion"/>
  </si>
  <si>
    <t>Mobility Tibial Component</t>
    <phoneticPr fontId="2" type="noConversion"/>
  </si>
  <si>
    <t>E4-062-108</t>
    <phoneticPr fontId="2" type="noConversion"/>
  </si>
  <si>
    <t>Mobility Talar Component</t>
    <phoneticPr fontId="2" type="noConversion"/>
  </si>
  <si>
    <t>E4-063-108</t>
    <phoneticPr fontId="2" type="noConversion"/>
  </si>
  <si>
    <t>Mobility Tibial Insert</t>
    <phoneticPr fontId="2" type="noConversion"/>
  </si>
  <si>
    <t>E5-002-008</t>
    <phoneticPr fontId="2" type="noConversion"/>
  </si>
  <si>
    <t>CMW Bone Cement</t>
    <phoneticPr fontId="2" type="noConversion"/>
  </si>
  <si>
    <t>E5-002-108</t>
    <phoneticPr fontId="2" type="noConversion"/>
  </si>
  <si>
    <t>Smartset Bone Cement</t>
    <phoneticPr fontId="2" type="noConversion"/>
  </si>
  <si>
    <t>E5-100-008(TW)</t>
    <phoneticPr fontId="2" type="noConversion"/>
  </si>
  <si>
    <t>Veterbroplastic Cement</t>
    <phoneticPr fontId="2" type="noConversion"/>
  </si>
  <si>
    <t>F1-401-080</t>
    <phoneticPr fontId="2" type="noConversion"/>
  </si>
  <si>
    <t>Veterbroplastic Needle</t>
    <phoneticPr fontId="2" type="noConversion"/>
  </si>
  <si>
    <t>K1-004-001</t>
    <phoneticPr fontId="2" type="noConversion"/>
  </si>
  <si>
    <t>Pelnac</t>
    <phoneticPr fontId="2" type="noConversion"/>
  </si>
  <si>
    <t>K1-004-003</t>
    <phoneticPr fontId="2" type="noConversion"/>
  </si>
  <si>
    <t>N0-051-001(tw)</t>
    <phoneticPr fontId="2" type="noConversion"/>
  </si>
  <si>
    <t>두양메드캔</t>
    <phoneticPr fontId="2" type="noConversion"/>
  </si>
  <si>
    <t>푸른메디칼</t>
    <phoneticPr fontId="2" type="noConversion"/>
  </si>
  <si>
    <t>C0-422-003</t>
    <phoneticPr fontId="2" type="noConversion"/>
  </si>
  <si>
    <t>Ceraform</t>
    <phoneticPr fontId="2" type="noConversion"/>
  </si>
  <si>
    <t>C0-502-004</t>
    <phoneticPr fontId="2" type="noConversion"/>
  </si>
  <si>
    <t>Jectos</t>
    <phoneticPr fontId="2" type="noConversion"/>
  </si>
  <si>
    <t>C1-002-020</t>
    <phoneticPr fontId="2" type="noConversion"/>
  </si>
  <si>
    <t>External Fixator Dyna Extor</t>
    <phoneticPr fontId="2" type="noConversion"/>
  </si>
  <si>
    <t>C3-115-024</t>
    <phoneticPr fontId="2" type="noConversion"/>
  </si>
  <si>
    <t>Gamma Nail System</t>
    <phoneticPr fontId="2" type="noConversion"/>
  </si>
  <si>
    <t>D1-102-031</t>
    <phoneticPr fontId="2" type="noConversion"/>
  </si>
  <si>
    <t>Acm System</t>
    <phoneticPr fontId="2" type="noConversion"/>
  </si>
  <si>
    <t>E1-001-131</t>
    <phoneticPr fontId="2" type="noConversion"/>
  </si>
  <si>
    <t>Accolade C Femoral Stem</t>
    <phoneticPr fontId="2" type="noConversion"/>
  </si>
  <si>
    <t>E1-002-245</t>
    <phoneticPr fontId="2" type="noConversion"/>
  </si>
  <si>
    <t>Bencox Stem</t>
    <phoneticPr fontId="2" type="noConversion"/>
  </si>
  <si>
    <t>E1-002-331</t>
    <phoneticPr fontId="2" type="noConversion"/>
  </si>
  <si>
    <t>Accolade Tmzf Cementless Stem</t>
    <phoneticPr fontId="2" type="noConversion"/>
  </si>
  <si>
    <t>E1-011-031</t>
    <phoneticPr fontId="2" type="noConversion"/>
  </si>
  <si>
    <t>V40 Aluminar Femoral Head</t>
    <phoneticPr fontId="2" type="noConversion"/>
  </si>
  <si>
    <t>E1-011-245(pr)</t>
    <phoneticPr fontId="2" type="noConversion"/>
  </si>
  <si>
    <t>Biolox Delta Ball Head</t>
    <phoneticPr fontId="2" type="noConversion"/>
  </si>
  <si>
    <t>E1-011-445</t>
    <phoneticPr fontId="2" type="noConversion"/>
  </si>
  <si>
    <t>Bencox Delta Haed</t>
    <phoneticPr fontId="2" type="noConversion"/>
  </si>
  <si>
    <t>E1-021-001</t>
    <phoneticPr fontId="2" type="noConversion"/>
  </si>
  <si>
    <t>Secure Fix Ha Shell</t>
    <phoneticPr fontId="2" type="noConversion"/>
  </si>
  <si>
    <t>E1-021-145</t>
    <phoneticPr fontId="2" type="noConversion"/>
  </si>
  <si>
    <t>Bencox Cup</t>
    <phoneticPr fontId="2" type="noConversion"/>
  </si>
  <si>
    <t>E1-021-245(pr)</t>
    <phoneticPr fontId="2" type="noConversion"/>
  </si>
  <si>
    <t>TPS Coren Cup</t>
    <phoneticPr fontId="2" type="noConversion"/>
  </si>
  <si>
    <t>E1-022-001</t>
    <phoneticPr fontId="2" type="noConversion"/>
  </si>
  <si>
    <t xml:space="preserve">UHR Bipolar Cup </t>
    <phoneticPr fontId="2" type="noConversion"/>
  </si>
  <si>
    <t>E1-032-001</t>
    <phoneticPr fontId="2" type="noConversion"/>
  </si>
  <si>
    <t>Osteonics Cermic On C Insert</t>
    <phoneticPr fontId="2" type="noConversion"/>
  </si>
  <si>
    <t>E1-032-245(pr)</t>
    <phoneticPr fontId="2" type="noConversion"/>
  </si>
  <si>
    <t>Biolox Delta Inster</t>
    <phoneticPr fontId="2" type="noConversion"/>
  </si>
  <si>
    <t>E1-032-445</t>
    <phoneticPr fontId="2" type="noConversion"/>
  </si>
  <si>
    <t>Bencox Delte Liner</t>
    <phoneticPr fontId="2" type="noConversion"/>
  </si>
  <si>
    <t>E1-041-001</t>
    <phoneticPr fontId="2" type="noConversion"/>
  </si>
  <si>
    <t>Osteonics Acetabular Screw</t>
    <phoneticPr fontId="2" type="noConversion"/>
  </si>
  <si>
    <t>E1-041-145</t>
    <phoneticPr fontId="2" type="noConversion"/>
  </si>
  <si>
    <t>Bencox Bont Screw</t>
    <phoneticPr fontId="2" type="noConversion"/>
  </si>
  <si>
    <t>E2-001-231</t>
    <phoneticPr fontId="2" type="noConversion"/>
  </si>
  <si>
    <t>Triathlon Femoral Componet</t>
    <phoneticPr fontId="2" type="noConversion"/>
  </si>
  <si>
    <t>E2-011-331</t>
    <phoneticPr fontId="2" type="noConversion"/>
  </si>
  <si>
    <t>Triathlon Tibial Component</t>
    <phoneticPr fontId="2" type="noConversion"/>
  </si>
  <si>
    <t>E2-021-231</t>
    <phoneticPr fontId="2" type="noConversion"/>
  </si>
  <si>
    <t>Triathlon Bearing Insert</t>
    <phoneticPr fontId="2" type="noConversion"/>
  </si>
  <si>
    <t>E4-001-144</t>
    <phoneticPr fontId="2" type="noConversion"/>
  </si>
  <si>
    <t>Aequalis Reversed Total Shoulder System</t>
    <phoneticPr fontId="2" type="noConversion"/>
  </si>
  <si>
    <t>E4-011-044</t>
    <phoneticPr fontId="2" type="noConversion"/>
  </si>
  <si>
    <t>Aequalis Hemil Shoulder System</t>
    <phoneticPr fontId="2" type="noConversion"/>
  </si>
  <si>
    <t>E5-002-002(PR)</t>
    <phoneticPr fontId="2" type="noConversion"/>
  </si>
  <si>
    <t>Simplex Antibiotic Bone Cement</t>
    <phoneticPr fontId="2" type="noConversion"/>
  </si>
  <si>
    <t>대화메디피아</t>
    <phoneticPr fontId="2" type="noConversion"/>
  </si>
  <si>
    <t>GEL PAD</t>
    <phoneticPr fontId="2" type="noConversion"/>
  </si>
  <si>
    <t>ICT스폰지</t>
    <phoneticPr fontId="2" type="noConversion"/>
  </si>
  <si>
    <t>ICT케이블</t>
    <phoneticPr fontId="2" type="noConversion"/>
  </si>
  <si>
    <t>TENS망</t>
    <phoneticPr fontId="2" type="noConversion"/>
  </si>
  <si>
    <t>TENS스폰지</t>
    <phoneticPr fontId="2" type="noConversion"/>
  </si>
  <si>
    <t>way-cable</t>
    <phoneticPr fontId="2" type="noConversion"/>
  </si>
  <si>
    <t>4Way-Cable</t>
    <phoneticPr fontId="2" type="noConversion"/>
  </si>
  <si>
    <t>램프</t>
    <phoneticPr fontId="2" type="noConversion"/>
  </si>
  <si>
    <t>IR램프</t>
    <phoneticPr fontId="2" type="noConversion"/>
  </si>
  <si>
    <t>볼륨</t>
    <phoneticPr fontId="2" type="noConversion"/>
  </si>
  <si>
    <t>메디텐스출력볼륨</t>
    <phoneticPr fontId="2" type="noConversion"/>
  </si>
  <si>
    <t>세라밴드그린</t>
    <phoneticPr fontId="2" type="noConversion"/>
  </si>
  <si>
    <t>세라밴드</t>
    <phoneticPr fontId="2" type="noConversion"/>
  </si>
  <si>
    <t>세라밴드레드</t>
    <phoneticPr fontId="2" type="noConversion"/>
  </si>
  <si>
    <t>세라밴드블랙</t>
    <phoneticPr fontId="2" type="noConversion"/>
  </si>
  <si>
    <t>세라밴드블루</t>
    <phoneticPr fontId="2" type="noConversion"/>
  </si>
  <si>
    <t>아탑터</t>
    <phoneticPr fontId="2" type="noConversion"/>
  </si>
  <si>
    <t>이온집게</t>
    <phoneticPr fontId="2" type="noConversion"/>
  </si>
  <si>
    <t>이온케이블</t>
    <phoneticPr fontId="2" type="noConversion"/>
  </si>
  <si>
    <t>이온패드</t>
    <phoneticPr fontId="2" type="noConversion"/>
  </si>
  <si>
    <t>이온패드(작은것만)</t>
    <phoneticPr fontId="2" type="noConversion"/>
  </si>
  <si>
    <t>파라핀배스</t>
    <phoneticPr fontId="2" type="noConversion"/>
  </si>
  <si>
    <t>파라핀왁스</t>
    <phoneticPr fontId="2" type="noConversion"/>
  </si>
  <si>
    <t>파라핀카트</t>
    <phoneticPr fontId="2" type="noConversion"/>
  </si>
  <si>
    <t>핫팩커버</t>
    <phoneticPr fontId="2" type="noConversion"/>
  </si>
  <si>
    <t>의료용소모품(EDIT400 A/S)</t>
    <phoneticPr fontId="2" type="noConversion"/>
  </si>
  <si>
    <t>501버튼</t>
    <phoneticPr fontId="2" type="noConversion"/>
  </si>
  <si>
    <t>모터</t>
    <phoneticPr fontId="2" type="noConversion"/>
  </si>
  <si>
    <t>네멕트론 400 모터</t>
    <phoneticPr fontId="2" type="noConversion"/>
  </si>
  <si>
    <t>유플러스메디칼</t>
    <phoneticPr fontId="2" type="noConversion"/>
  </si>
  <si>
    <t>D/NEEDLE</t>
    <phoneticPr fontId="2" type="noConversion"/>
  </si>
  <si>
    <t>PRP 10CC</t>
    <phoneticPr fontId="2" type="noConversion"/>
  </si>
  <si>
    <t>Power Easy PRP Tube</t>
    <phoneticPr fontId="2" type="noConversion"/>
  </si>
  <si>
    <t>PRP 25CC</t>
    <phoneticPr fontId="2" type="noConversion"/>
  </si>
  <si>
    <t>항응고제(ACD-A)</t>
    <phoneticPr fontId="2" type="noConversion"/>
  </si>
  <si>
    <t>아이엠에스</t>
    <phoneticPr fontId="2" type="noConversion"/>
  </si>
  <si>
    <t>E0019</t>
    <phoneticPr fontId="2" type="noConversion"/>
  </si>
  <si>
    <t>Bipolar Forceps Cord</t>
    <phoneticPr fontId="2" type="noConversion"/>
  </si>
  <si>
    <t>E0020v</t>
    <phoneticPr fontId="2" type="noConversion"/>
  </si>
  <si>
    <t>E1564</t>
    <phoneticPr fontId="2" type="noConversion"/>
  </si>
  <si>
    <t>Stainless Steel Ball</t>
    <phoneticPr fontId="2" type="noConversion"/>
  </si>
  <si>
    <t>E2515</t>
    <phoneticPr fontId="2" type="noConversion"/>
  </si>
  <si>
    <t>Disp Handswitch Pencil</t>
    <phoneticPr fontId="2" type="noConversion"/>
  </si>
  <si>
    <t>E2515(수영)</t>
    <phoneticPr fontId="2" type="noConversion"/>
  </si>
  <si>
    <t>E4073-CT</t>
    <phoneticPr fontId="2" type="noConversion"/>
  </si>
  <si>
    <t>Bayonet Forcep (Bipolar Tip)</t>
    <phoneticPr fontId="2" type="noConversion"/>
  </si>
  <si>
    <t>Patient Plate</t>
    <phoneticPr fontId="2" type="noConversion"/>
  </si>
  <si>
    <t>e7507</t>
    <phoneticPr fontId="2" type="noConversion"/>
  </si>
  <si>
    <t>Patient Plate(성인용)</t>
    <phoneticPr fontId="2" type="noConversion"/>
  </si>
  <si>
    <t>JK메디칼</t>
    <phoneticPr fontId="2" type="noConversion"/>
  </si>
  <si>
    <t>C3-115-005</t>
    <phoneticPr fontId="2" type="noConversion"/>
  </si>
  <si>
    <t>D1-102-005</t>
    <phoneticPr fontId="2" type="noConversion"/>
  </si>
  <si>
    <t>VACCUM Mixing System</t>
    <phoneticPr fontId="2" type="noConversion"/>
  </si>
  <si>
    <t>E1-001-405</t>
    <phoneticPr fontId="2" type="noConversion"/>
  </si>
  <si>
    <t>Synergy Cement Stem</t>
    <phoneticPr fontId="2" type="noConversion"/>
  </si>
  <si>
    <t>E1-002-005</t>
    <phoneticPr fontId="2" type="noConversion"/>
  </si>
  <si>
    <t>Synergy Porous Coated Stem</t>
    <phoneticPr fontId="2" type="noConversion"/>
  </si>
  <si>
    <t>E1-011-105</t>
    <phoneticPr fontId="2" type="noConversion"/>
  </si>
  <si>
    <t>Alumina Ceramic Head</t>
    <phoneticPr fontId="2" type="noConversion"/>
  </si>
  <si>
    <t>E1-012-005</t>
    <phoneticPr fontId="2" type="noConversion"/>
  </si>
  <si>
    <t>CO. CR. Taper Femoral Head</t>
    <phoneticPr fontId="2" type="noConversion"/>
  </si>
  <si>
    <t>E1-022-005</t>
    <phoneticPr fontId="2" type="noConversion"/>
  </si>
  <si>
    <t>Tendon Bipolar Shell Liner</t>
    <phoneticPr fontId="2" type="noConversion"/>
  </si>
  <si>
    <t>E2-001-105</t>
    <phoneticPr fontId="2" type="noConversion"/>
  </si>
  <si>
    <t>GENESIS Ⅱ Femoral Component</t>
    <phoneticPr fontId="2" type="noConversion"/>
  </si>
  <si>
    <t>E2-003-105</t>
    <phoneticPr fontId="2" type="noConversion"/>
  </si>
  <si>
    <t>E2-011-005</t>
    <phoneticPr fontId="2" type="noConversion"/>
  </si>
  <si>
    <t>GENESIS Ⅱ Tibia Component</t>
    <phoneticPr fontId="2" type="noConversion"/>
  </si>
  <si>
    <t>E2-021-005</t>
    <phoneticPr fontId="2" type="noConversion"/>
  </si>
  <si>
    <t>GENESIS Ⅱ Tibia Insert(H)</t>
    <phoneticPr fontId="2" type="noConversion"/>
  </si>
  <si>
    <t>E5-002-024(JK)</t>
    <phoneticPr fontId="2" type="noConversion"/>
  </si>
  <si>
    <t>E5-002-705</t>
    <phoneticPr fontId="2" type="noConversion"/>
  </si>
  <si>
    <t>Versabond AB Bone Cement</t>
    <phoneticPr fontId="2" type="noConversion"/>
  </si>
  <si>
    <t>N0-051-001(JK)</t>
    <phoneticPr fontId="2" type="noConversion"/>
  </si>
  <si>
    <t>참조은메디칼</t>
    <phoneticPr fontId="2" type="noConversion"/>
  </si>
  <si>
    <t>ground</t>
    <phoneticPr fontId="2" type="noConversion"/>
  </si>
  <si>
    <t>Reusable Ground Electrode</t>
    <phoneticPr fontId="2" type="noConversion"/>
  </si>
  <si>
    <t>Monopolar</t>
    <phoneticPr fontId="2" type="noConversion"/>
  </si>
  <si>
    <t>Monopolar Needle</t>
    <phoneticPr fontId="2" type="noConversion"/>
  </si>
  <si>
    <t>suface</t>
    <phoneticPr fontId="2" type="noConversion"/>
  </si>
  <si>
    <t>Reusable Suface Electrode</t>
    <phoneticPr fontId="2" type="noConversion"/>
  </si>
  <si>
    <t>동명메디칼</t>
    <phoneticPr fontId="2" type="noConversion"/>
  </si>
  <si>
    <t>B2-121-108</t>
    <phoneticPr fontId="2" type="noConversion"/>
  </si>
  <si>
    <t>Horizon Clip</t>
    <phoneticPr fontId="2" type="noConversion"/>
  </si>
  <si>
    <t>B3-100-001</t>
    <phoneticPr fontId="2" type="noConversion"/>
  </si>
  <si>
    <t>Hemo Clip</t>
    <phoneticPr fontId="2" type="noConversion"/>
  </si>
  <si>
    <t>Hemo Clip Applier M 11" Curved</t>
    <phoneticPr fontId="2" type="noConversion"/>
  </si>
  <si>
    <t>서영메디칼</t>
    <phoneticPr fontId="2" type="noConversion"/>
  </si>
  <si>
    <t>M2-070-022</t>
    <phoneticPr fontId="2" type="noConversion"/>
  </si>
  <si>
    <t>Ostene</t>
    <phoneticPr fontId="2" type="noConversion"/>
  </si>
  <si>
    <t>스트라이크학산</t>
    <phoneticPr fontId="2" type="noConversion"/>
  </si>
  <si>
    <t>Bone Plug</t>
    <phoneticPr fontId="2" type="noConversion"/>
  </si>
  <si>
    <t>D1-102-031(HK)</t>
    <phoneticPr fontId="2" type="noConversion"/>
  </si>
  <si>
    <t>ACM System</t>
    <phoneticPr fontId="2" type="noConversion"/>
  </si>
  <si>
    <t>E4-001-144(HK)</t>
    <phoneticPr fontId="2" type="noConversion"/>
  </si>
  <si>
    <t>Aequalis Reversed Shoulder System</t>
    <phoneticPr fontId="2" type="noConversion"/>
  </si>
  <si>
    <t>E4-022-044</t>
    <phoneticPr fontId="2" type="noConversion"/>
  </si>
  <si>
    <t>Bipolar Radial Head Prosthesis</t>
    <phoneticPr fontId="2" type="noConversion"/>
  </si>
  <si>
    <t>E5-002-002(HK)</t>
    <phoneticPr fontId="2" type="noConversion"/>
  </si>
  <si>
    <t>Simplex Bone Cement</t>
    <phoneticPr fontId="2" type="noConversion"/>
  </si>
  <si>
    <t>E5-200-040(HK)</t>
    <phoneticPr fontId="2" type="noConversion"/>
  </si>
  <si>
    <t>Cemax Genta System Gun</t>
    <phoneticPr fontId="2" type="noConversion"/>
  </si>
  <si>
    <t>SKM</t>
    <phoneticPr fontId="2" type="noConversion"/>
  </si>
  <si>
    <t>BM2601DU</t>
    <phoneticPr fontId="2" type="noConversion"/>
  </si>
  <si>
    <t>Permacol(5*5*1.5)</t>
    <phoneticPr fontId="2" type="noConversion"/>
  </si>
  <si>
    <t>다인메디칼</t>
    <phoneticPr fontId="2" type="noConversion"/>
  </si>
  <si>
    <t>F1-401-080(DI)</t>
    <phoneticPr fontId="2" type="noConversion"/>
  </si>
  <si>
    <t>아가페물산</t>
    <phoneticPr fontId="2" type="noConversion"/>
  </si>
  <si>
    <t>Gastric Lavage System</t>
    <phoneticPr fontId="2" type="noConversion"/>
  </si>
  <si>
    <t>Lavage Set</t>
    <phoneticPr fontId="2" type="noConversion"/>
  </si>
  <si>
    <t>히포메디칼</t>
    <phoneticPr fontId="2" type="noConversion"/>
  </si>
  <si>
    <t>k4-021-002(HP)</t>
    <phoneticPr fontId="2" type="noConversion"/>
  </si>
  <si>
    <t>Enbotracheal Tube Cuffed</t>
    <phoneticPr fontId="2" type="noConversion"/>
  </si>
  <si>
    <t>K4-022-002</t>
    <phoneticPr fontId="2" type="noConversion"/>
  </si>
  <si>
    <t>Enbotracheal Tube Uncuffed</t>
    <phoneticPr fontId="2" type="noConversion"/>
  </si>
  <si>
    <t>k4-041-002(HP)</t>
    <phoneticPr fontId="2" type="noConversion"/>
  </si>
  <si>
    <t>Reinforced Endotracheal Tube Cuffed</t>
    <phoneticPr fontId="2" type="noConversion"/>
  </si>
  <si>
    <t>Reinforced Tube</t>
    <phoneticPr fontId="2" type="noConversion"/>
  </si>
  <si>
    <t>STYLET</t>
    <phoneticPr fontId="2" type="noConversion"/>
  </si>
  <si>
    <t>Stylet</t>
    <phoneticPr fontId="2" type="noConversion"/>
  </si>
  <si>
    <t>동아양행</t>
    <phoneticPr fontId="2" type="noConversion"/>
  </si>
  <si>
    <t>J4-302-140</t>
    <phoneticPr fontId="2" type="noConversion"/>
  </si>
  <si>
    <t>Gemstar Line</t>
    <phoneticPr fontId="2" type="noConversion"/>
  </si>
  <si>
    <t>J4-301-040</t>
    <phoneticPr fontId="2" type="noConversion"/>
  </si>
  <si>
    <t>PCA Bag</t>
    <phoneticPr fontId="2" type="noConversion"/>
  </si>
  <si>
    <t>아이에스</t>
    <phoneticPr fontId="2" type="noConversion"/>
  </si>
  <si>
    <t>B2-001-106</t>
    <phoneticPr fontId="2" type="noConversion"/>
  </si>
  <si>
    <t>Round Laploop</t>
    <phoneticPr fontId="2" type="noConversion"/>
  </si>
  <si>
    <t>B2-021-009</t>
    <phoneticPr fontId="2" type="noConversion"/>
  </si>
  <si>
    <t>Applied Tigold</t>
    <phoneticPr fontId="2" type="noConversion"/>
  </si>
  <si>
    <t>D1-5770-33C</t>
    <phoneticPr fontId="2" type="noConversion"/>
  </si>
  <si>
    <t>Forcep</t>
    <phoneticPr fontId="2" type="noConversion"/>
  </si>
  <si>
    <t>M2-052-029</t>
    <phoneticPr fontId="2" type="noConversion"/>
  </si>
  <si>
    <t>Lagis Trocar</t>
    <phoneticPr fontId="2" type="noConversion"/>
  </si>
  <si>
    <t>M2-055-050</t>
    <phoneticPr fontId="2" type="noConversion"/>
  </si>
  <si>
    <t>Endo Keeper</t>
    <phoneticPr fontId="2" type="noConversion"/>
  </si>
  <si>
    <t>SURGIWAND</t>
    <phoneticPr fontId="2" type="noConversion"/>
  </si>
  <si>
    <t>인티포그</t>
    <phoneticPr fontId="2" type="noConversion"/>
  </si>
  <si>
    <t>Wound Keeper</t>
    <phoneticPr fontId="2" type="noConversion"/>
  </si>
  <si>
    <t>LAGIS</t>
    <phoneticPr fontId="2" type="noConversion"/>
  </si>
  <si>
    <t>LAGIS Fenestrated Grasping Forcep</t>
    <phoneticPr fontId="2" type="noConversion"/>
  </si>
  <si>
    <t>선경</t>
    <phoneticPr fontId="2" type="noConversion"/>
  </si>
  <si>
    <t>BK7301OT</t>
    <phoneticPr fontId="2" type="noConversion"/>
  </si>
  <si>
    <t>I-M Anti-Embolism Stocking</t>
    <phoneticPr fontId="2" type="noConversion"/>
  </si>
  <si>
    <t>I-M Compression Arm-Sleeve</t>
    <phoneticPr fontId="2" type="noConversion"/>
  </si>
  <si>
    <t>BB3005QB(SN)</t>
    <phoneticPr fontId="2" type="noConversion"/>
  </si>
  <si>
    <t>Surgiseal Topical Skin Adhesive</t>
    <phoneticPr fontId="2" type="noConversion"/>
  </si>
  <si>
    <t>메가케어</t>
    <phoneticPr fontId="2" type="noConversion"/>
  </si>
  <si>
    <t>M3-031-301</t>
    <phoneticPr fontId="2" type="noConversion"/>
  </si>
  <si>
    <t>Mepilex</t>
    <phoneticPr fontId="2" type="noConversion"/>
  </si>
  <si>
    <t>M3-031-304</t>
    <phoneticPr fontId="2" type="noConversion"/>
  </si>
  <si>
    <t>M3-031-307</t>
    <phoneticPr fontId="2" type="noConversion"/>
  </si>
  <si>
    <t>Mepilex-Lite</t>
    <phoneticPr fontId="2" type="noConversion"/>
  </si>
  <si>
    <t>신진메디칼</t>
    <phoneticPr fontId="2" type="noConversion"/>
  </si>
  <si>
    <t>C2-301-007(sj)</t>
    <phoneticPr fontId="2" type="noConversion"/>
  </si>
  <si>
    <t>Soft Tissue Bioball(Endopearl)</t>
    <phoneticPr fontId="2" type="noConversion"/>
  </si>
  <si>
    <t>C2-301-020(sj)</t>
    <phoneticPr fontId="2" type="noConversion"/>
  </si>
  <si>
    <t>Spike Washer</t>
    <phoneticPr fontId="2" type="noConversion"/>
  </si>
  <si>
    <t>C2-302-018(sj)</t>
    <phoneticPr fontId="2" type="noConversion"/>
  </si>
  <si>
    <t>Bilok Screw</t>
    <phoneticPr fontId="2" type="noConversion"/>
  </si>
  <si>
    <t>C2-302-029(sj)</t>
    <phoneticPr fontId="2" type="noConversion"/>
  </si>
  <si>
    <t>Rigidfix Cross Pin System</t>
    <phoneticPr fontId="2" type="noConversion"/>
  </si>
  <si>
    <t>C2-302-053</t>
    <phoneticPr fontId="2" type="noConversion"/>
  </si>
  <si>
    <t>Osteotwin</t>
    <phoneticPr fontId="2" type="noConversion"/>
  </si>
  <si>
    <t>C2-400-129(sj)</t>
    <phoneticPr fontId="2" type="noConversion"/>
  </si>
  <si>
    <t>D1-102-089</t>
    <phoneticPr fontId="2" type="noConversion"/>
  </si>
  <si>
    <t>HJ시멘트혼합주입기</t>
    <phoneticPr fontId="2" type="noConversion"/>
  </si>
  <si>
    <t>E1-001-020(sj)</t>
    <phoneticPr fontId="2" type="noConversion"/>
  </si>
  <si>
    <t>IC Straight Stem</t>
    <phoneticPr fontId="2" type="noConversion"/>
  </si>
  <si>
    <t>E1-011-020</t>
    <phoneticPr fontId="2" type="noConversion"/>
  </si>
  <si>
    <t>IC Head Ceramic</t>
    <phoneticPr fontId="2" type="noConversion"/>
  </si>
  <si>
    <t>E1-022-020(sj)</t>
    <phoneticPr fontId="2" type="noConversion"/>
  </si>
  <si>
    <t>IC Bipolar Cap</t>
    <phoneticPr fontId="2" type="noConversion"/>
  </si>
  <si>
    <t>E5-200-070</t>
    <phoneticPr fontId="2" type="noConversion"/>
  </si>
  <si>
    <t>Doujet Cement</t>
    <phoneticPr fontId="2" type="noConversion"/>
  </si>
  <si>
    <t>N0-051-001(SJ)</t>
    <phoneticPr fontId="2" type="noConversion"/>
  </si>
  <si>
    <t>제이케이메디칼</t>
    <phoneticPr fontId="2" type="noConversion"/>
  </si>
  <si>
    <t>Bovie Plate Metal</t>
    <phoneticPr fontId="2" type="noConversion"/>
  </si>
  <si>
    <t>Biporal Forcep</t>
    <phoneticPr fontId="2" type="noConversion"/>
  </si>
  <si>
    <t>SCOPE</t>
    <phoneticPr fontId="2" type="noConversion"/>
  </si>
  <si>
    <t>Laryngo Scope</t>
    <phoneticPr fontId="2" type="noConversion"/>
  </si>
  <si>
    <t>SCOPE Blade</t>
    <phoneticPr fontId="2" type="noConversion"/>
  </si>
  <si>
    <t>Laryngo Scope Blade</t>
    <phoneticPr fontId="2" type="noConversion"/>
  </si>
  <si>
    <t>03-4117</t>
    <phoneticPr fontId="2" type="noConversion"/>
  </si>
  <si>
    <t>Mayo Scissors Cvd</t>
    <phoneticPr fontId="2" type="noConversion"/>
  </si>
  <si>
    <t>FD100R</t>
    <phoneticPr fontId="2" type="noConversion"/>
  </si>
  <si>
    <t>Micor-Scissors RND-HDL STR S/S</t>
    <phoneticPr fontId="2" type="noConversion"/>
  </si>
  <si>
    <t>t-c</t>
    <phoneticPr fontId="2" type="noConversion"/>
  </si>
  <si>
    <t>Needle Holder</t>
    <phoneticPr fontId="2" type="noConversion"/>
  </si>
  <si>
    <t>FL066R</t>
    <phoneticPr fontId="2" type="noConversion"/>
  </si>
  <si>
    <t>Mallet</t>
    <phoneticPr fontId="2" type="noConversion"/>
  </si>
  <si>
    <t>에스케이엠</t>
    <phoneticPr fontId="2" type="noConversion"/>
  </si>
  <si>
    <t>BC1301PE</t>
    <phoneticPr fontId="2" type="noConversion"/>
  </si>
  <si>
    <t>K-D (내성발톱복원재료)</t>
    <phoneticPr fontId="2" type="noConversion"/>
  </si>
  <si>
    <t>굿메디칼</t>
    <phoneticPr fontId="2" type="noConversion"/>
  </si>
  <si>
    <t>BC-010-1IE</t>
    <phoneticPr fontId="2" type="noConversion"/>
  </si>
  <si>
    <t>Orthoblast II Paste(DBM)</t>
    <phoneticPr fontId="2" type="noConversion"/>
  </si>
  <si>
    <t>C0-422-004</t>
    <phoneticPr fontId="2" type="noConversion"/>
  </si>
  <si>
    <t>C0-502-005</t>
    <phoneticPr fontId="2" type="noConversion"/>
  </si>
  <si>
    <t>Genex</t>
    <phoneticPr fontId="2" type="noConversion"/>
  </si>
  <si>
    <t>C2-300-241(GD)</t>
    <phoneticPr fontId="2" type="noConversion"/>
  </si>
  <si>
    <t>C2-300-052(GD)</t>
    <phoneticPr fontId="2" type="noConversion"/>
  </si>
  <si>
    <t>C2-301-004</t>
    <phoneticPr fontId="2" type="noConversion"/>
  </si>
  <si>
    <t>C2-301-080</t>
    <phoneticPr fontId="2" type="noConversion"/>
  </si>
  <si>
    <t>Ligament Washer</t>
    <phoneticPr fontId="2" type="noConversion"/>
  </si>
  <si>
    <t>C2-301-105(GD)</t>
    <phoneticPr fontId="2" type="noConversion"/>
  </si>
  <si>
    <t>Endo Button CL</t>
    <phoneticPr fontId="2" type="noConversion"/>
  </si>
  <si>
    <t>C2-301-305</t>
    <phoneticPr fontId="2" type="noConversion"/>
  </si>
  <si>
    <t>Endo Button CU</t>
    <phoneticPr fontId="2" type="noConversion"/>
  </si>
  <si>
    <t>C2-302-053(GD)</t>
    <phoneticPr fontId="2" type="noConversion"/>
  </si>
  <si>
    <t>C2-302-105(GD)</t>
    <phoneticPr fontId="2" type="noConversion"/>
  </si>
  <si>
    <t>Bio Screw</t>
    <phoneticPr fontId="2" type="noConversion"/>
  </si>
  <si>
    <t>C2-302-205(GD)</t>
    <phoneticPr fontId="2" type="noConversion"/>
  </si>
  <si>
    <t>C2-400-105(GD)</t>
    <phoneticPr fontId="2" type="noConversion"/>
  </si>
  <si>
    <t>Ultra Fast-Fix</t>
    <phoneticPr fontId="2" type="noConversion"/>
  </si>
  <si>
    <t>C2-401-041</t>
    <phoneticPr fontId="2" type="noConversion"/>
  </si>
  <si>
    <t>Double Needle</t>
    <phoneticPr fontId="2" type="noConversion"/>
  </si>
  <si>
    <t>C3-112-080</t>
    <phoneticPr fontId="2" type="noConversion"/>
  </si>
  <si>
    <t>Tibia Nail System Set</t>
    <phoneticPr fontId="2" type="noConversion"/>
  </si>
  <si>
    <t>C5-492-084</t>
    <phoneticPr fontId="2" type="noConversion"/>
  </si>
  <si>
    <t>APIS 2.0 Mini T Plate</t>
    <phoneticPr fontId="2" type="noConversion"/>
  </si>
  <si>
    <t>C6-401-084(GD)</t>
    <phoneticPr fontId="2" type="noConversion"/>
  </si>
  <si>
    <t>C6-411-084(GD)</t>
    <phoneticPr fontId="2" type="noConversion"/>
  </si>
  <si>
    <t>APIS Cannulated Screw</t>
    <phoneticPr fontId="2" type="noConversion"/>
  </si>
  <si>
    <t>D1-211-084(GD)</t>
    <phoneticPr fontId="2" type="noConversion"/>
  </si>
  <si>
    <t>C9-101-184</t>
    <phoneticPr fontId="2" type="noConversion"/>
  </si>
  <si>
    <t>Staple</t>
    <phoneticPr fontId="2" type="noConversion"/>
  </si>
  <si>
    <t>D0-301-109(GD)</t>
    <phoneticPr fontId="2" type="noConversion"/>
  </si>
  <si>
    <t>Versalock Anchor</t>
    <phoneticPr fontId="2" type="noConversion"/>
  </si>
  <si>
    <t>D0-302-509(GD)</t>
    <phoneticPr fontId="2" type="noConversion"/>
  </si>
  <si>
    <t>Spiralok Anchor</t>
    <phoneticPr fontId="2" type="noConversion"/>
  </si>
  <si>
    <t>D1-213-005</t>
    <phoneticPr fontId="2" type="noConversion"/>
  </si>
  <si>
    <t>Cannular</t>
    <phoneticPr fontId="2" type="noConversion"/>
  </si>
  <si>
    <t>D1-213-009(GD)</t>
    <phoneticPr fontId="2" type="noConversion"/>
  </si>
  <si>
    <t>Cuda</t>
    <phoneticPr fontId="2" type="noConversion"/>
  </si>
  <si>
    <t>메디발란스</t>
    <phoneticPr fontId="2" type="noConversion"/>
  </si>
  <si>
    <t>Epidural Nedle</t>
    <phoneticPr fontId="2" type="noConversion"/>
  </si>
  <si>
    <t>BJ-480-1IG(메디발란스)</t>
    <phoneticPr fontId="2" type="noConversion"/>
  </si>
  <si>
    <t>장우양행</t>
    <phoneticPr fontId="2" type="noConversion"/>
  </si>
  <si>
    <t>g8-061</t>
    <phoneticPr fontId="2" type="noConversion"/>
  </si>
  <si>
    <t>Rochest Pean Fcps Cvd</t>
    <phoneticPr fontId="2" type="noConversion"/>
  </si>
  <si>
    <t>g8-062-1</t>
    <phoneticPr fontId="2" type="noConversion"/>
  </si>
  <si>
    <t>giGli 40cm</t>
    <phoneticPr fontId="2" type="noConversion"/>
  </si>
  <si>
    <t xml:space="preserve">GIGLI Saw Wire </t>
    <phoneticPr fontId="2" type="noConversion"/>
  </si>
  <si>
    <t>giGli saw</t>
    <phoneticPr fontId="2" type="noConversion"/>
  </si>
  <si>
    <t>GIGLI Twisted Wire Saw</t>
    <phoneticPr fontId="2" type="noConversion"/>
  </si>
  <si>
    <t>블락니들</t>
    <phoneticPr fontId="2" type="noConversion"/>
  </si>
  <si>
    <t>Blockade Needle</t>
    <phoneticPr fontId="2" type="noConversion"/>
  </si>
  <si>
    <t>스파이날니들</t>
    <phoneticPr fontId="2" type="noConversion"/>
  </si>
  <si>
    <t>Spinal Needle</t>
    <phoneticPr fontId="2" type="noConversion"/>
  </si>
  <si>
    <t>에피듀랄니들(서)</t>
    <phoneticPr fontId="2" type="noConversion"/>
  </si>
  <si>
    <t>에피듀랄니들(수)</t>
    <phoneticPr fontId="2" type="noConversion"/>
  </si>
  <si>
    <t>G6-004</t>
    <phoneticPr fontId="2" type="noConversion"/>
  </si>
  <si>
    <t>Dressing Fcps</t>
    <phoneticPr fontId="2" type="noConversion"/>
  </si>
  <si>
    <t>G8-098</t>
    <phoneticPr fontId="2" type="noConversion"/>
  </si>
  <si>
    <t>Mosquito Facps Str</t>
    <phoneticPr fontId="2" type="noConversion"/>
  </si>
  <si>
    <t>G8-099</t>
    <phoneticPr fontId="2" type="noConversion"/>
  </si>
  <si>
    <t>Mosquito Facps Cvd</t>
    <phoneticPr fontId="2" type="noConversion"/>
  </si>
  <si>
    <t>G5-025</t>
    <phoneticPr fontId="2" type="noConversion"/>
  </si>
  <si>
    <t>Operating Sciss S/B</t>
    <phoneticPr fontId="2" type="noConversion"/>
  </si>
  <si>
    <t>G5-033</t>
    <phoneticPr fontId="2" type="noConversion"/>
  </si>
  <si>
    <t>Operating Sciss S/S</t>
    <phoneticPr fontId="2" type="noConversion"/>
  </si>
  <si>
    <t>G13-168</t>
    <phoneticPr fontId="2" type="noConversion"/>
  </si>
  <si>
    <t>Iris Scissors Cvd</t>
    <phoneticPr fontId="2" type="noConversion"/>
  </si>
  <si>
    <t>센텀메디칼</t>
    <phoneticPr fontId="2" type="noConversion"/>
  </si>
  <si>
    <t>찜질기</t>
    <phoneticPr fontId="2" type="noConversion"/>
  </si>
  <si>
    <t>전기찜질기</t>
    <phoneticPr fontId="2" type="noConversion"/>
  </si>
  <si>
    <t>대소변용기</t>
    <phoneticPr fontId="2" type="noConversion"/>
  </si>
  <si>
    <t>대 · 소변 용기</t>
    <phoneticPr fontId="2" type="noConversion"/>
  </si>
  <si>
    <t>남자소변기</t>
    <phoneticPr fontId="2" type="noConversion"/>
  </si>
  <si>
    <t>찜질용</t>
    <phoneticPr fontId="2" type="noConversion"/>
  </si>
  <si>
    <t>찜질용 핫팩</t>
    <phoneticPr fontId="2" type="noConversion"/>
  </si>
  <si>
    <t>이천바이오텍</t>
    <phoneticPr fontId="2" type="noConversion"/>
  </si>
  <si>
    <t>D1-102-106</t>
    <phoneticPr fontId="2" type="noConversion"/>
  </si>
  <si>
    <t>Optivac Vacuum Mixing System</t>
    <phoneticPr fontId="2" type="noConversion"/>
  </si>
  <si>
    <t>D1-102-006</t>
    <phoneticPr fontId="2" type="noConversion"/>
  </si>
  <si>
    <t>E1-001-016</t>
    <phoneticPr fontId="2" type="noConversion"/>
  </si>
  <si>
    <t>Mallory Head Interloc Stem</t>
    <phoneticPr fontId="2" type="noConversion"/>
  </si>
  <si>
    <t>E1-012-006</t>
    <phoneticPr fontId="2" type="noConversion"/>
  </si>
  <si>
    <t>Modular Head</t>
    <phoneticPr fontId="2" type="noConversion"/>
  </si>
  <si>
    <t>E1-013-006</t>
    <phoneticPr fontId="2" type="noConversion"/>
  </si>
  <si>
    <t>Recap/Magnum Head</t>
    <phoneticPr fontId="2" type="noConversion"/>
  </si>
  <si>
    <t>E1-022-006</t>
    <phoneticPr fontId="2" type="noConversion"/>
  </si>
  <si>
    <t>E1-121-006</t>
    <phoneticPr fontId="2" type="noConversion"/>
  </si>
  <si>
    <t>Recap Pe Pc Acetavular Component</t>
    <phoneticPr fontId="2" type="noConversion"/>
  </si>
  <si>
    <t>E2-001-106</t>
    <phoneticPr fontId="2" type="noConversion"/>
  </si>
  <si>
    <t>Vanguard Femoral Components</t>
    <phoneticPr fontId="2" type="noConversion"/>
  </si>
  <si>
    <t>E2-002-106</t>
    <phoneticPr fontId="2" type="noConversion"/>
  </si>
  <si>
    <t>Vanguard SSK Femoral Component</t>
    <phoneticPr fontId="2" type="noConversion"/>
  </si>
  <si>
    <t>E2-011-006</t>
    <phoneticPr fontId="2" type="noConversion"/>
  </si>
  <si>
    <t>I-Beam Tibial Trey</t>
    <phoneticPr fontId="2" type="noConversion"/>
  </si>
  <si>
    <t>E2-011-016</t>
    <phoneticPr fontId="2" type="noConversion"/>
  </si>
  <si>
    <t>Tibial Tray</t>
    <phoneticPr fontId="2" type="noConversion"/>
  </si>
  <si>
    <t>E2-011-106</t>
    <phoneticPr fontId="2" type="noConversion"/>
  </si>
  <si>
    <t>Stemmed Tibial Trays</t>
    <phoneticPr fontId="2" type="noConversion"/>
  </si>
  <si>
    <t>E2-021-206</t>
    <phoneticPr fontId="2" type="noConversion"/>
  </si>
  <si>
    <t>Vanguard Tibia Bearing</t>
    <phoneticPr fontId="2" type="noConversion"/>
  </si>
  <si>
    <t>E2-021-406</t>
    <phoneticPr fontId="2" type="noConversion"/>
  </si>
  <si>
    <t>Vanguard SSK Tibia Bearing</t>
    <phoneticPr fontId="2" type="noConversion"/>
  </si>
  <si>
    <t>E2-031-006</t>
    <phoneticPr fontId="2" type="noConversion"/>
  </si>
  <si>
    <t>Patella</t>
    <phoneticPr fontId="2" type="noConversion"/>
  </si>
  <si>
    <t>E2-041-016</t>
    <phoneticPr fontId="2" type="noConversion"/>
  </si>
  <si>
    <t>Tibia Augment</t>
    <phoneticPr fontId="2" type="noConversion"/>
  </si>
  <si>
    <t>E2-041-106</t>
    <phoneticPr fontId="2" type="noConversion"/>
  </si>
  <si>
    <t>Vanguard SSK Augment</t>
    <phoneticPr fontId="2" type="noConversion"/>
  </si>
  <si>
    <t>E2-051-006</t>
    <phoneticPr fontId="2" type="noConversion"/>
  </si>
  <si>
    <t>Extension Stem</t>
    <phoneticPr fontId="2" type="noConversion"/>
  </si>
  <si>
    <t>Oxford Femoral Compartmental</t>
    <phoneticPr fontId="2" type="noConversion"/>
  </si>
  <si>
    <t>E4-011-206</t>
    <phoneticPr fontId="2" type="noConversion"/>
  </si>
  <si>
    <t>Comprehensive Reverse Shoulder Set</t>
    <phoneticPr fontId="2" type="noConversion"/>
  </si>
  <si>
    <t>E5-002-002(IC)</t>
    <phoneticPr fontId="2" type="noConversion"/>
  </si>
  <si>
    <t>E5-002-006</t>
    <phoneticPr fontId="2" type="noConversion"/>
  </si>
  <si>
    <t>Refobacin Bone Cement</t>
    <phoneticPr fontId="2" type="noConversion"/>
  </si>
  <si>
    <t>E5-002-024(IC)</t>
    <phoneticPr fontId="2" type="noConversion"/>
  </si>
  <si>
    <t>E5-002-106</t>
    <phoneticPr fontId="2" type="noConversion"/>
  </si>
  <si>
    <t>Reviaion Bone Cement</t>
    <phoneticPr fontId="2" type="noConversion"/>
  </si>
  <si>
    <t>E5-200-006</t>
    <phoneticPr fontId="2" type="noConversion"/>
  </si>
  <si>
    <t>Optipac Pefobacin Bone Cement</t>
    <phoneticPr fontId="2" type="noConversion"/>
  </si>
  <si>
    <t>N0-051-001(IC)</t>
    <phoneticPr fontId="2" type="noConversion"/>
  </si>
  <si>
    <t>우성메디칼</t>
    <phoneticPr fontId="2" type="noConversion"/>
  </si>
  <si>
    <t>E2-021-001</t>
    <phoneticPr fontId="2" type="noConversion"/>
  </si>
  <si>
    <t>Scorpio Tibia Insert</t>
    <phoneticPr fontId="2" type="noConversion"/>
  </si>
  <si>
    <t>경하메디칼</t>
    <phoneticPr fontId="2" type="noConversion"/>
  </si>
  <si>
    <t>BC-200-1CD</t>
    <phoneticPr fontId="2" type="noConversion"/>
  </si>
  <si>
    <t>C2-300-052(KH)</t>
    <phoneticPr fontId="2" type="noConversion"/>
  </si>
  <si>
    <t>C2-301-005</t>
    <phoneticPr fontId="2" type="noConversion"/>
  </si>
  <si>
    <t>Endobutton Fixation Device</t>
    <phoneticPr fontId="2" type="noConversion"/>
  </si>
  <si>
    <t>C2-301-080(kh)</t>
    <phoneticPr fontId="2" type="noConversion"/>
  </si>
  <si>
    <t>C2-302-053(kh)</t>
    <phoneticPr fontId="2" type="noConversion"/>
  </si>
  <si>
    <t>C2-400-005</t>
    <phoneticPr fontId="2" type="noConversion"/>
  </si>
  <si>
    <t>Fast-Fix Straight</t>
    <phoneticPr fontId="2" type="noConversion"/>
  </si>
  <si>
    <t>C2-400-105(KH)</t>
    <phoneticPr fontId="2" type="noConversion"/>
  </si>
  <si>
    <t>Ultra Fast-Fix Curved</t>
    <phoneticPr fontId="2" type="noConversion"/>
  </si>
  <si>
    <t>Cutter</t>
    <phoneticPr fontId="2" type="noConversion"/>
  </si>
  <si>
    <t>Ultra Fast-Fix Cutter</t>
    <phoneticPr fontId="2" type="noConversion"/>
  </si>
  <si>
    <t>금산</t>
    <phoneticPr fontId="2" type="noConversion"/>
  </si>
  <si>
    <t>gigli</t>
    <phoneticPr fontId="2" type="noConversion"/>
  </si>
  <si>
    <t>본메디칼</t>
    <phoneticPr fontId="2" type="noConversion"/>
  </si>
  <si>
    <t>EO GAS 10</t>
    <phoneticPr fontId="2" type="noConversion"/>
  </si>
  <si>
    <t>EO GAS 15</t>
    <phoneticPr fontId="2" type="noConversion"/>
  </si>
  <si>
    <t>EO GAS 20</t>
    <phoneticPr fontId="2" type="noConversion"/>
  </si>
  <si>
    <t>EO GAS 25</t>
    <phoneticPr fontId="2" type="noConversion"/>
  </si>
  <si>
    <t>EO GAS 30</t>
    <phoneticPr fontId="2" type="noConversion"/>
  </si>
  <si>
    <t>EO GAS 40</t>
    <phoneticPr fontId="2" type="noConversion"/>
  </si>
  <si>
    <t>EO GAS 5</t>
    <phoneticPr fontId="2" type="noConversion"/>
  </si>
  <si>
    <t>EO GAS 7.5</t>
    <phoneticPr fontId="2" type="noConversion"/>
  </si>
  <si>
    <t>upc21l</t>
    <phoneticPr fontId="2" type="noConversion"/>
  </si>
  <si>
    <t>내시경 칼라페이퍼</t>
    <phoneticPr fontId="2" type="noConversion"/>
  </si>
  <si>
    <t>농반</t>
    <phoneticPr fontId="2" type="noConversion"/>
  </si>
  <si>
    <t>농반(천양사)</t>
    <phoneticPr fontId="2" type="noConversion"/>
  </si>
  <si>
    <t>소독밧드</t>
    <phoneticPr fontId="2" type="noConversion"/>
  </si>
  <si>
    <t>소독밧드(전체타공) 2호</t>
    <phoneticPr fontId="2" type="noConversion"/>
  </si>
  <si>
    <t>pw-16</t>
    <phoneticPr fontId="2" type="noConversion"/>
  </si>
  <si>
    <t>간이대변기</t>
    <phoneticPr fontId="2" type="noConversion"/>
  </si>
  <si>
    <t>PW-17-5</t>
    <phoneticPr fontId="2" type="noConversion"/>
  </si>
  <si>
    <t>간이소변기</t>
    <phoneticPr fontId="2" type="noConversion"/>
  </si>
  <si>
    <t>CK-A605T</t>
    <phoneticPr fontId="2" type="noConversion"/>
  </si>
  <si>
    <t>간호사용 청진기</t>
    <phoneticPr fontId="2" type="noConversion"/>
  </si>
  <si>
    <t>12-249-30</t>
    <phoneticPr fontId="2" type="noConversion"/>
  </si>
  <si>
    <t>OS Maller</t>
    <phoneticPr fontId="2" type="noConversion"/>
  </si>
  <si>
    <t>센텀메디칼㈜</t>
    <phoneticPr fontId="2" type="noConversion"/>
  </si>
  <si>
    <t>M3-032-411</t>
    <phoneticPr fontId="2" type="noConversion"/>
  </si>
  <si>
    <t>테라솝알지플러스-친수성</t>
    <phoneticPr fontId="2" type="noConversion"/>
  </si>
  <si>
    <t>M3-032-412</t>
    <phoneticPr fontId="2" type="noConversion"/>
  </si>
  <si>
    <t>다성메디칼</t>
    <phoneticPr fontId="2" type="noConversion"/>
  </si>
  <si>
    <t>E1-002-001</t>
    <phoneticPr fontId="2" type="noConversion"/>
  </si>
  <si>
    <t>Ostonice Secur-Fit HA Hip Stem</t>
    <phoneticPr fontId="2" type="noConversion"/>
  </si>
  <si>
    <t>E1-011-001</t>
    <phoneticPr fontId="2" type="noConversion"/>
  </si>
  <si>
    <t>C-Taper Aluminar Femoral Head</t>
    <phoneticPr fontId="2" type="noConversion"/>
  </si>
  <si>
    <t>UHR Bipolar Cup</t>
    <phoneticPr fontId="2" type="noConversion"/>
  </si>
  <si>
    <t>신한국메디칼</t>
    <phoneticPr fontId="2" type="noConversion"/>
  </si>
  <si>
    <t>C1-002-028(NK)</t>
    <phoneticPr fontId="2" type="noConversion"/>
  </si>
  <si>
    <t>Multiple External Fixater</t>
    <phoneticPr fontId="2" type="noConversion"/>
  </si>
  <si>
    <t>C1-003-028(NK)</t>
    <phoneticPr fontId="2" type="noConversion"/>
  </si>
  <si>
    <t>C1-002-029</t>
    <phoneticPr fontId="2" type="noConversion"/>
  </si>
  <si>
    <t>Octopus E/F</t>
    <phoneticPr fontId="2" type="noConversion"/>
  </si>
  <si>
    <t>C1-211-022</t>
    <phoneticPr fontId="2" type="noConversion"/>
  </si>
  <si>
    <t>External Ring Fixator Russian Ilizarov</t>
    <phoneticPr fontId="2" type="noConversion"/>
  </si>
  <si>
    <t>C1-231-022</t>
    <phoneticPr fontId="2" type="noConversion"/>
  </si>
  <si>
    <t>C1-231-028(NK)</t>
    <phoneticPr fontId="2" type="noConversion"/>
  </si>
  <si>
    <t>C1-301-028</t>
    <phoneticPr fontId="2" type="noConversion"/>
  </si>
  <si>
    <t>Multiple Hybrid External Fixater</t>
    <phoneticPr fontId="2" type="noConversion"/>
  </si>
  <si>
    <t>C1-311-028</t>
    <phoneticPr fontId="2" type="noConversion"/>
  </si>
  <si>
    <t>C1-331-028</t>
    <phoneticPr fontId="2" type="noConversion"/>
  </si>
  <si>
    <t>Multiple External Fixater(Hybrid Type)</t>
    <phoneticPr fontId="2" type="noConversion"/>
  </si>
  <si>
    <t>C1-601-022</t>
    <phoneticPr fontId="2" type="noConversion"/>
  </si>
  <si>
    <t>Bayonet Wire</t>
    <phoneticPr fontId="2" type="noConversion"/>
  </si>
  <si>
    <t>C1-601-028(NK)</t>
    <phoneticPr fontId="2" type="noConversion"/>
  </si>
  <si>
    <t>C1-603-022</t>
    <phoneticPr fontId="2" type="noConversion"/>
  </si>
  <si>
    <t>Ilizarov Wire</t>
    <phoneticPr fontId="2" type="noConversion"/>
  </si>
  <si>
    <t>C1-605-028(nk)</t>
    <phoneticPr fontId="2" type="noConversion"/>
  </si>
  <si>
    <t>C1-605-128(NK)</t>
    <phoneticPr fontId="2" type="noConversion"/>
  </si>
  <si>
    <t>C1-606-022</t>
    <phoneticPr fontId="2" type="noConversion"/>
  </si>
  <si>
    <t>Half Pin</t>
    <phoneticPr fontId="2" type="noConversion"/>
  </si>
  <si>
    <t>알파메디칼</t>
    <phoneticPr fontId="2" type="noConversion"/>
  </si>
  <si>
    <t>C4-005-068(KN)</t>
    <phoneticPr fontId="2" type="noConversion"/>
  </si>
  <si>
    <t>D0-001-068(KN)</t>
    <phoneticPr fontId="2" type="noConversion"/>
  </si>
  <si>
    <t>D0-005-068(KN)</t>
    <phoneticPr fontId="2" type="noConversion"/>
  </si>
  <si>
    <t>우진메디텍</t>
    <phoneticPr fontId="2" type="noConversion"/>
  </si>
  <si>
    <t>0013m</t>
    <phoneticPr fontId="2" type="noConversion"/>
  </si>
  <si>
    <t>Megadyne Needle Electrode</t>
    <phoneticPr fontId="2" type="noConversion"/>
  </si>
  <si>
    <t>13-1000</t>
    <phoneticPr fontId="2" type="noConversion"/>
  </si>
  <si>
    <t>Cavicide 1 Gallon</t>
    <phoneticPr fontId="2" type="noConversion"/>
  </si>
  <si>
    <t>13-1024</t>
    <phoneticPr fontId="2" type="noConversion"/>
  </si>
  <si>
    <t>Cavicide 24OZ</t>
    <phoneticPr fontId="2" type="noConversion"/>
  </si>
  <si>
    <t>13-1100</t>
    <phoneticPr fontId="2" type="noConversion"/>
  </si>
  <si>
    <t>Caviwipes, 160Wipes</t>
    <phoneticPr fontId="2" type="noConversion"/>
  </si>
  <si>
    <t>FK901B</t>
    <phoneticPr fontId="2" type="noConversion"/>
  </si>
  <si>
    <t>Kerrison Bone Punch(Black)</t>
    <phoneticPr fontId="2" type="noConversion"/>
  </si>
  <si>
    <t>준헌메디텍</t>
    <phoneticPr fontId="2" type="noConversion"/>
  </si>
  <si>
    <t>M2-070-022(JH)</t>
    <phoneticPr fontId="2" type="noConversion"/>
  </si>
  <si>
    <t>스마트메디칼</t>
    <phoneticPr fontId="2" type="noConversion"/>
  </si>
  <si>
    <t>BB3005QB(ST)</t>
    <phoneticPr fontId="2" type="noConversion"/>
  </si>
  <si>
    <t>베스트메다칼</t>
    <phoneticPr fontId="2" type="noConversion"/>
  </si>
  <si>
    <t>BM2801MR</t>
    <phoneticPr fontId="2" type="noConversion"/>
  </si>
  <si>
    <t>Cuff Sleeve 허벅지형</t>
    <phoneticPr fontId="2" type="noConversion"/>
  </si>
  <si>
    <t>BM2801MR(4)</t>
    <phoneticPr fontId="2" type="noConversion"/>
  </si>
  <si>
    <t>BM2801MR(7)</t>
    <phoneticPr fontId="2" type="noConversion"/>
  </si>
  <si>
    <t>DVT</t>
    <phoneticPr fontId="2" type="noConversion"/>
  </si>
  <si>
    <t>DVT-3000 System</t>
    <phoneticPr fontId="2" type="noConversion"/>
  </si>
  <si>
    <t>한빛메디칼</t>
    <phoneticPr fontId="2" type="noConversion"/>
  </si>
  <si>
    <t>BF0201OB</t>
    <phoneticPr fontId="2" type="noConversion"/>
  </si>
  <si>
    <t>양극성 경자(KJ400)</t>
    <phoneticPr fontId="2" type="noConversion"/>
  </si>
  <si>
    <t>문무메디칼</t>
    <phoneticPr fontId="2" type="noConversion"/>
  </si>
  <si>
    <t>현미경포</t>
    <phoneticPr fontId="2" type="noConversion"/>
  </si>
  <si>
    <t>현미경포 Leica 270cm</t>
    <phoneticPr fontId="2" type="noConversion"/>
  </si>
  <si>
    <t>10MH22</t>
    <phoneticPr fontId="2" type="noConversion"/>
  </si>
  <si>
    <t>Midas Legend Dissecting Tool</t>
    <phoneticPr fontId="2" type="noConversion"/>
  </si>
  <si>
    <t>다우기기</t>
    <phoneticPr fontId="2" type="noConversion"/>
  </si>
  <si>
    <t>BJ1001OI</t>
    <phoneticPr fontId="2" type="noConversion"/>
  </si>
  <si>
    <t>배액관 고정용판(FSD)</t>
    <phoneticPr fontId="2" type="noConversion"/>
  </si>
  <si>
    <t>BJ1001OI(서)</t>
    <phoneticPr fontId="2" type="noConversion"/>
  </si>
  <si>
    <t>태산</t>
    <phoneticPr fontId="2" type="noConversion"/>
  </si>
  <si>
    <t>C5-494-091(C)</t>
    <phoneticPr fontId="2" type="noConversion"/>
  </si>
  <si>
    <t>HPS Condylar Locking Plate</t>
    <phoneticPr fontId="2" type="noConversion"/>
  </si>
  <si>
    <t>C5-494-091(S)</t>
    <phoneticPr fontId="2" type="noConversion"/>
  </si>
  <si>
    <t>HPS Subcondylar Locking Plate</t>
    <phoneticPr fontId="2" type="noConversion"/>
  </si>
  <si>
    <t>C5-498-091</t>
    <phoneticPr fontId="2" type="noConversion"/>
  </si>
  <si>
    <t>HPS 2.0mm Z Locking Plate</t>
    <phoneticPr fontId="2" type="noConversion"/>
  </si>
  <si>
    <t>C5-501-091</t>
    <phoneticPr fontId="2" type="noConversion"/>
  </si>
  <si>
    <t>HPS 2.4mm Straight Locking Plate</t>
    <phoneticPr fontId="2" type="noConversion"/>
  </si>
  <si>
    <t>C5-502-091</t>
    <phoneticPr fontId="2" type="noConversion"/>
  </si>
  <si>
    <t>HPS 2.4mm T Locking Plate</t>
    <phoneticPr fontId="2" type="noConversion"/>
  </si>
  <si>
    <t>C5-503-091</t>
    <phoneticPr fontId="2" type="noConversion"/>
  </si>
  <si>
    <t>HPS 2.4mm L Locking Plate</t>
    <phoneticPr fontId="2" type="noConversion"/>
  </si>
  <si>
    <t>C5-504-091</t>
    <phoneticPr fontId="2" type="noConversion"/>
  </si>
  <si>
    <t>HPS 2.4mm Y Locking Plate</t>
    <phoneticPr fontId="2" type="noConversion"/>
  </si>
  <si>
    <t>C5-505-091(GRID)</t>
    <phoneticPr fontId="2" type="noConversion"/>
  </si>
  <si>
    <t>HPS 2.4mm Offset Grid Locking Plate</t>
    <phoneticPr fontId="2" type="noConversion"/>
  </si>
  <si>
    <t>C5-505-091(Z)</t>
    <phoneticPr fontId="2" type="noConversion"/>
  </si>
  <si>
    <t>HPS 2.4mm Z Locking Plate</t>
    <phoneticPr fontId="2" type="noConversion"/>
  </si>
  <si>
    <t>C5-506-091</t>
    <phoneticPr fontId="2" type="noConversion"/>
  </si>
  <si>
    <t>C5-591-091</t>
    <phoneticPr fontId="2" type="noConversion"/>
  </si>
  <si>
    <t>HPS Straight Plate</t>
    <phoneticPr fontId="2" type="noConversion"/>
  </si>
  <si>
    <t>HPS Straight LCDCP</t>
    <phoneticPr fontId="2" type="noConversion"/>
  </si>
  <si>
    <t>C5-591-191</t>
    <phoneticPr fontId="2" type="noConversion"/>
  </si>
  <si>
    <t>HPS Straight Locking Plate</t>
    <phoneticPr fontId="2" type="noConversion"/>
  </si>
  <si>
    <t>C5-592-091</t>
    <phoneticPr fontId="2" type="noConversion"/>
  </si>
  <si>
    <t>HPS T Plate</t>
    <phoneticPr fontId="2" type="noConversion"/>
  </si>
  <si>
    <t>C5-592-191</t>
    <phoneticPr fontId="2" type="noConversion"/>
  </si>
  <si>
    <t>HPS T Locking Plate</t>
    <phoneticPr fontId="2" type="noConversion"/>
  </si>
  <si>
    <t>C5-593-091</t>
    <phoneticPr fontId="2" type="noConversion"/>
  </si>
  <si>
    <t>HPS Offset Grid Plate</t>
    <phoneticPr fontId="2" type="noConversion"/>
  </si>
  <si>
    <t>C5-593-191</t>
    <phoneticPr fontId="2" type="noConversion"/>
  </si>
  <si>
    <t>HPS Offset Grid Locking Plate</t>
    <phoneticPr fontId="2" type="noConversion"/>
  </si>
  <si>
    <t>C5-595-091</t>
    <phoneticPr fontId="2" type="noConversion"/>
  </si>
  <si>
    <t>HPS L Plate</t>
    <phoneticPr fontId="2" type="noConversion"/>
  </si>
  <si>
    <t>C5-595-191</t>
    <phoneticPr fontId="2" type="noConversion"/>
  </si>
  <si>
    <t>HPS L Locking Plate</t>
    <phoneticPr fontId="2" type="noConversion"/>
  </si>
  <si>
    <t>C5-596-091</t>
    <phoneticPr fontId="2" type="noConversion"/>
  </si>
  <si>
    <t>HPS Y Plate</t>
    <phoneticPr fontId="2" type="noConversion"/>
  </si>
  <si>
    <t>C5-596-191</t>
    <phoneticPr fontId="2" type="noConversion"/>
  </si>
  <si>
    <t>HPS Y Locking Plate</t>
    <phoneticPr fontId="2" type="noConversion"/>
  </si>
  <si>
    <t>C6-411-091</t>
    <phoneticPr fontId="2" type="noConversion"/>
  </si>
  <si>
    <t>HPS Cannulated Screw</t>
    <phoneticPr fontId="2" type="noConversion"/>
  </si>
  <si>
    <t>C6-601-091(LAG)</t>
    <phoneticPr fontId="2" type="noConversion"/>
  </si>
  <si>
    <t>HPS Lag Screw</t>
    <phoneticPr fontId="2" type="noConversion"/>
  </si>
  <si>
    <t>C6-601-091(NON)</t>
    <phoneticPr fontId="2" type="noConversion"/>
  </si>
  <si>
    <t>HPS Non-Locking Screw</t>
    <phoneticPr fontId="2" type="noConversion"/>
  </si>
  <si>
    <t>C6-602-091</t>
    <phoneticPr fontId="2" type="noConversion"/>
  </si>
  <si>
    <t>HPS Lonking Screw</t>
    <phoneticPr fontId="2" type="noConversion"/>
  </si>
  <si>
    <t>C6-602-191</t>
    <phoneticPr fontId="2" type="noConversion"/>
  </si>
  <si>
    <t>HPS 2.4mm Locking Plate</t>
    <phoneticPr fontId="2" type="noConversion"/>
  </si>
  <si>
    <t>신풍제약</t>
    <phoneticPr fontId="2" type="noConversion"/>
  </si>
  <si>
    <t>BM5301SN(5)</t>
    <phoneticPr fontId="2" type="noConversion"/>
  </si>
  <si>
    <t>Collatamp G</t>
    <phoneticPr fontId="2" type="noConversion"/>
  </si>
  <si>
    <t>BM5301SN(10)</t>
    <phoneticPr fontId="2" type="noConversion"/>
  </si>
  <si>
    <t>디에스케미칼</t>
    <phoneticPr fontId="2" type="noConversion"/>
  </si>
  <si>
    <t>C5-475-024(DK)</t>
    <phoneticPr fontId="2" type="noConversion"/>
  </si>
  <si>
    <t>Anatomical Locking Distal Radius Plate</t>
    <phoneticPr fontId="2" type="noConversion"/>
  </si>
  <si>
    <t>C6-401-024(DK)</t>
    <phoneticPr fontId="2" type="noConversion"/>
  </si>
  <si>
    <t>C6-401-424(DK)</t>
    <phoneticPr fontId="2" type="noConversion"/>
  </si>
  <si>
    <t>Locking Screw</t>
    <phoneticPr fontId="2" type="noConversion"/>
  </si>
  <si>
    <t>E2-001-001</t>
    <phoneticPr fontId="2" type="noConversion"/>
  </si>
  <si>
    <t>Scorpio Femoral Component</t>
    <phoneticPr fontId="2" type="noConversion"/>
  </si>
  <si>
    <t>E2-011-001</t>
    <phoneticPr fontId="2" type="noConversion"/>
  </si>
  <si>
    <t>Scorpio Tibial Component</t>
    <phoneticPr fontId="2" type="noConversion"/>
  </si>
  <si>
    <t>E2-021-001(DK)</t>
    <phoneticPr fontId="2" type="noConversion"/>
  </si>
  <si>
    <t>Scorpio Tibial Insert</t>
    <phoneticPr fontId="2" type="noConversion"/>
  </si>
  <si>
    <t>E5-002-002(DK)</t>
    <phoneticPr fontId="2" type="noConversion"/>
  </si>
  <si>
    <t>냉장고용온도계</t>
    <phoneticPr fontId="2" type="noConversion"/>
  </si>
  <si>
    <t>냉장고용 온도계(디지털)</t>
    <phoneticPr fontId="2" type="noConversion"/>
  </si>
  <si>
    <t>에이알메디케어</t>
    <phoneticPr fontId="2" type="noConversion"/>
  </si>
  <si>
    <t>C2-301-041</t>
    <phoneticPr fontId="2" type="noConversion"/>
  </si>
  <si>
    <t>C2-300-241(AR)</t>
    <phoneticPr fontId="2" type="noConversion"/>
  </si>
  <si>
    <t>Cannulated Cancellous Screw</t>
    <phoneticPr fontId="2" type="noConversion"/>
  </si>
  <si>
    <t>C2-301-295</t>
    <phoneticPr fontId="2" type="noConversion"/>
  </si>
  <si>
    <t>ACL Tightrope</t>
    <phoneticPr fontId="2" type="noConversion"/>
  </si>
  <si>
    <t>C2-302-395(AR)</t>
    <phoneticPr fontId="2" type="noConversion"/>
  </si>
  <si>
    <t>Bio-Composite Interference Screw</t>
    <phoneticPr fontId="2" type="noConversion"/>
  </si>
  <si>
    <t>C2-302-595</t>
    <phoneticPr fontId="2" type="noConversion"/>
  </si>
  <si>
    <t>Full Thread Bio-Inter Screw</t>
    <phoneticPr fontId="2" type="noConversion"/>
  </si>
  <si>
    <t>D0-302-695</t>
    <phoneticPr fontId="2" type="noConversion"/>
  </si>
  <si>
    <t>Bio-Composite Swivelock Suture Anchor</t>
    <phoneticPr fontId="2" type="noConversion"/>
  </si>
  <si>
    <t>D0-302-795</t>
    <phoneticPr fontId="2" type="noConversion"/>
  </si>
  <si>
    <t>Bio-Composite Suture Anchor</t>
    <phoneticPr fontId="2" type="noConversion"/>
  </si>
  <si>
    <t>D2-001-095</t>
    <phoneticPr fontId="2" type="noConversion"/>
  </si>
  <si>
    <t>OATS</t>
    <phoneticPr fontId="2" type="noConversion"/>
  </si>
  <si>
    <t>비에스앤코퍼</t>
    <phoneticPr fontId="2" type="noConversion"/>
  </si>
  <si>
    <t>BM5001MV_1</t>
    <phoneticPr fontId="2" type="noConversion"/>
  </si>
  <si>
    <t>Sorbact Surgical Dressing</t>
    <phoneticPr fontId="2" type="noConversion"/>
  </si>
  <si>
    <t>BM5001MV_6</t>
    <phoneticPr fontId="2" type="noConversion"/>
  </si>
  <si>
    <t>BM5002MV</t>
    <phoneticPr fontId="2" type="noConversion"/>
  </si>
  <si>
    <t>Sorbact Compress</t>
    <phoneticPr fontId="2" type="noConversion"/>
  </si>
  <si>
    <t>BM5003MV_1(수)</t>
    <phoneticPr fontId="2" type="noConversion"/>
  </si>
  <si>
    <t>Sorbact Absorbent Dressing</t>
    <phoneticPr fontId="2" type="noConversion"/>
  </si>
  <si>
    <t>BM5003MV_1(서)</t>
    <phoneticPr fontId="2" type="noConversion"/>
  </si>
  <si>
    <t>BM5003MV_2(수)</t>
    <phoneticPr fontId="2" type="noConversion"/>
  </si>
  <si>
    <t>BM5003MV_2(서)</t>
    <phoneticPr fontId="2" type="noConversion"/>
  </si>
  <si>
    <t>BM5003MV_3(수)</t>
    <phoneticPr fontId="2" type="noConversion"/>
  </si>
  <si>
    <t>BM5003MV_3(서)</t>
    <phoneticPr fontId="2" type="noConversion"/>
  </si>
  <si>
    <t>Sorbact Taponade</t>
    <phoneticPr fontId="2" type="noConversion"/>
  </si>
  <si>
    <t>태명약업사</t>
    <phoneticPr fontId="2" type="noConversion"/>
  </si>
  <si>
    <t>K6-008-010</t>
    <phoneticPr fontId="2" type="noConversion"/>
  </si>
  <si>
    <t xml:space="preserve">거즈(태명) </t>
    <phoneticPr fontId="2" type="noConversion"/>
  </si>
  <si>
    <t>K6-008-013</t>
    <phoneticPr fontId="2" type="noConversion"/>
  </si>
  <si>
    <t>K7-201-008</t>
    <phoneticPr fontId="2" type="noConversion"/>
  </si>
  <si>
    <t>탄력붕대(태명)</t>
    <phoneticPr fontId="2" type="noConversion"/>
  </si>
  <si>
    <t>K7-202-008</t>
    <phoneticPr fontId="2" type="noConversion"/>
  </si>
  <si>
    <t>K7-203-008</t>
    <phoneticPr fontId="2" type="noConversion"/>
  </si>
  <si>
    <t>K7-204-008</t>
    <phoneticPr fontId="2" type="noConversion"/>
  </si>
  <si>
    <t>2*2*8</t>
    <phoneticPr fontId="2" type="noConversion"/>
  </si>
  <si>
    <t>절단솜(태명)</t>
    <phoneticPr fontId="2" type="noConversion"/>
  </si>
  <si>
    <t>관상붕대(태명)</t>
    <phoneticPr fontId="2" type="noConversion"/>
  </si>
  <si>
    <t>스타키넷(태명)</t>
    <phoneticPr fontId="2" type="noConversion"/>
  </si>
  <si>
    <t>스타키넷(태명 3)</t>
    <phoneticPr fontId="2" type="noConversion"/>
  </si>
  <si>
    <t>유니메드제약</t>
    <phoneticPr fontId="2" type="noConversion"/>
  </si>
  <si>
    <t>BM2101TX</t>
    <phoneticPr fontId="2" type="noConversion"/>
  </si>
  <si>
    <t>프로타드</t>
    <phoneticPr fontId="2" type="noConversion"/>
  </si>
  <si>
    <t>뉴젠</t>
    <phoneticPr fontId="2" type="noConversion"/>
  </si>
  <si>
    <t>HLD</t>
    <phoneticPr fontId="2" type="noConversion"/>
  </si>
  <si>
    <t>뉴젠 HLD</t>
    <phoneticPr fontId="2" type="noConversion"/>
  </si>
  <si>
    <t>HLD 5</t>
    <phoneticPr fontId="2" type="noConversion"/>
  </si>
  <si>
    <t>태양메디텍</t>
    <phoneticPr fontId="2" type="noConversion"/>
  </si>
  <si>
    <t>F0-018-029</t>
    <phoneticPr fontId="2" type="noConversion"/>
  </si>
  <si>
    <t>TYSS -Screw</t>
    <phoneticPr fontId="2" type="noConversion"/>
  </si>
  <si>
    <t>F0-016-229</t>
    <phoneticPr fontId="2" type="noConversion"/>
  </si>
  <si>
    <t>TY-RA Rod</t>
    <phoneticPr fontId="2" type="noConversion"/>
  </si>
  <si>
    <t>두하메드</t>
    <phoneticPr fontId="2" type="noConversion"/>
  </si>
  <si>
    <t>L6-202-006</t>
    <phoneticPr fontId="2" type="noConversion"/>
  </si>
  <si>
    <t>Autotransfusion System Suretrans</t>
    <phoneticPr fontId="2" type="noConversion"/>
  </si>
  <si>
    <t>이진메디</t>
    <phoneticPr fontId="2" type="noConversion"/>
  </si>
  <si>
    <t>Clear Grasp Snare</t>
    <phoneticPr fontId="2" type="noConversion"/>
  </si>
  <si>
    <t>Roth Net-Foreing Body</t>
    <phoneticPr fontId="2" type="noConversion"/>
  </si>
  <si>
    <t>grasping</t>
    <phoneticPr fontId="2" type="noConversion"/>
  </si>
  <si>
    <t>Grasping Forceps</t>
    <phoneticPr fontId="2" type="noConversion"/>
  </si>
  <si>
    <t>biopsy</t>
    <phoneticPr fontId="2" type="noConversion"/>
  </si>
  <si>
    <t>Biopsy Forcep</t>
    <phoneticPr fontId="2" type="noConversion"/>
  </si>
  <si>
    <t>CS-C9S</t>
    <phoneticPr fontId="2" type="noConversion"/>
  </si>
  <si>
    <t>Cleaning Brush(C-C9S)</t>
    <phoneticPr fontId="2" type="noConversion"/>
  </si>
  <si>
    <t>메디스타</t>
    <phoneticPr fontId="2" type="noConversion"/>
  </si>
  <si>
    <t>E5-100-031</t>
    <phoneticPr fontId="2" type="noConversion"/>
  </si>
  <si>
    <t>성광메디텍</t>
    <phoneticPr fontId="2" type="noConversion"/>
  </si>
  <si>
    <t>SK-22-1</t>
    <phoneticPr fontId="2" type="noConversion"/>
  </si>
  <si>
    <t>C-Doughnut Gel Head Pad (Adult)</t>
    <phoneticPr fontId="2" type="noConversion"/>
  </si>
  <si>
    <t>SK-16-5</t>
    <phoneticPr fontId="2" type="noConversion"/>
  </si>
  <si>
    <t>Gonad Shield</t>
    <phoneticPr fontId="2" type="noConversion"/>
  </si>
  <si>
    <t>SK-16-a</t>
    <phoneticPr fontId="2" type="noConversion"/>
  </si>
  <si>
    <t>주안메디칼</t>
    <phoneticPr fontId="2" type="noConversion"/>
  </si>
  <si>
    <t>F0-018-030</t>
    <phoneticPr fontId="2" type="noConversion"/>
  </si>
  <si>
    <t>Mega Spine Screw Set</t>
    <phoneticPr fontId="2" type="noConversion"/>
  </si>
  <si>
    <t>F0-016-420</t>
    <phoneticPr fontId="2" type="noConversion"/>
  </si>
  <si>
    <t>Mega Spine Rod</t>
    <phoneticPr fontId="2" type="noConversion"/>
  </si>
  <si>
    <t>F0-101-120</t>
    <phoneticPr fontId="2" type="noConversion"/>
  </si>
  <si>
    <t>Innesis Cage</t>
    <phoneticPr fontId="2" type="noConversion"/>
  </si>
  <si>
    <t>F1-412-026(jn)</t>
    <phoneticPr fontId="2" type="noConversion"/>
  </si>
  <si>
    <t>BRS - 1</t>
    <phoneticPr fontId="2" type="noConversion"/>
  </si>
  <si>
    <t>F1-411-026(jn)</t>
    <phoneticPr fontId="2" type="noConversion"/>
  </si>
  <si>
    <t>E5-100-051(jn)</t>
    <phoneticPr fontId="2" type="noConversion"/>
  </si>
  <si>
    <t>대합성메디칼</t>
    <phoneticPr fontId="2" type="noConversion"/>
  </si>
  <si>
    <t>CY1170</t>
    <phoneticPr fontId="2" type="noConversion"/>
  </si>
  <si>
    <t>개무밧드 (중)</t>
    <phoneticPr fontId="2" type="noConversion"/>
  </si>
  <si>
    <t>CY1160</t>
    <phoneticPr fontId="2" type="noConversion"/>
  </si>
  <si>
    <t>개무밧드 (대)</t>
    <phoneticPr fontId="2" type="noConversion"/>
  </si>
  <si>
    <t>CY1088</t>
    <phoneticPr fontId="2" type="noConversion"/>
  </si>
  <si>
    <t>평개부밧드</t>
    <phoneticPr fontId="2" type="noConversion"/>
  </si>
  <si>
    <t>CY1077</t>
    <phoneticPr fontId="2" type="noConversion"/>
  </si>
  <si>
    <t>CY1066</t>
    <phoneticPr fontId="2" type="noConversion"/>
  </si>
  <si>
    <t>CY1090</t>
    <phoneticPr fontId="2" type="noConversion"/>
  </si>
  <si>
    <t>드레싱밧드 (중)</t>
    <phoneticPr fontId="2" type="noConversion"/>
  </si>
  <si>
    <t>CY3010</t>
    <phoneticPr fontId="2" type="noConversion"/>
  </si>
  <si>
    <t>스폰지캔</t>
    <phoneticPr fontId="2" type="noConversion"/>
  </si>
  <si>
    <t>CY3020</t>
    <phoneticPr fontId="2" type="noConversion"/>
  </si>
  <si>
    <t>CY3030</t>
    <phoneticPr fontId="2" type="noConversion"/>
  </si>
  <si>
    <t>CY3220</t>
    <phoneticPr fontId="2" type="noConversion"/>
  </si>
  <si>
    <t>핀셋통</t>
    <phoneticPr fontId="2" type="noConversion"/>
  </si>
  <si>
    <t>CY3240</t>
    <phoneticPr fontId="2" type="noConversion"/>
  </si>
  <si>
    <t>대경카드</t>
    <phoneticPr fontId="2" type="noConversion"/>
  </si>
  <si>
    <t>2004e</t>
    <phoneticPr fontId="2" type="noConversion"/>
  </si>
  <si>
    <t>플라스틱 카트</t>
    <phoneticPr fontId="2" type="noConversion"/>
  </si>
  <si>
    <t>하나메디텍</t>
    <phoneticPr fontId="2" type="noConversion"/>
  </si>
  <si>
    <t>C0-424-004</t>
    <phoneticPr fontId="2" type="noConversion"/>
  </si>
  <si>
    <t>Chron Os Strip</t>
    <phoneticPr fontId="2" type="noConversion"/>
  </si>
  <si>
    <t>F0-018-808</t>
    <phoneticPr fontId="2" type="noConversion"/>
  </si>
  <si>
    <t>Viper Screw Set</t>
    <phoneticPr fontId="2" type="noConversion"/>
  </si>
  <si>
    <t>F0-016-958</t>
    <phoneticPr fontId="2" type="noConversion"/>
  </si>
  <si>
    <t>Viper 2 Rod</t>
    <phoneticPr fontId="2" type="noConversion"/>
  </si>
  <si>
    <t>F0-101-208</t>
    <phoneticPr fontId="2" type="noConversion"/>
  </si>
  <si>
    <t>Concored</t>
    <phoneticPr fontId="2" type="noConversion"/>
  </si>
  <si>
    <t>BC-010-1AT(0.5)</t>
    <phoneticPr fontId="2" type="noConversion"/>
  </si>
  <si>
    <t>DBX Putty</t>
    <phoneticPr fontId="2" type="noConversion"/>
  </si>
  <si>
    <t>BC-010-1AT(1.0)</t>
    <phoneticPr fontId="2" type="noConversion"/>
  </si>
  <si>
    <t>F0-121-003(HN)</t>
    <phoneticPr fontId="2" type="noConversion"/>
  </si>
  <si>
    <t>CERVIOS CHRONOS</t>
    <phoneticPr fontId="2" type="noConversion"/>
  </si>
  <si>
    <t>F0-105-103</t>
    <phoneticPr fontId="2" type="noConversion"/>
  </si>
  <si>
    <t>F0-104-303</t>
    <phoneticPr fontId="2" type="noConversion"/>
  </si>
  <si>
    <t>Synmesh Oblong Mesh</t>
    <phoneticPr fontId="2" type="noConversion"/>
  </si>
  <si>
    <t>F0-101-103(HN)</t>
    <phoneticPr fontId="2" type="noConversion"/>
  </si>
  <si>
    <t>Plivios</t>
    <phoneticPr fontId="2" type="noConversion"/>
  </si>
  <si>
    <t>F0-018-403</t>
    <phoneticPr fontId="2" type="noConversion"/>
  </si>
  <si>
    <t>Universal Reduction Screw</t>
    <phoneticPr fontId="2" type="noConversion"/>
  </si>
  <si>
    <t>F0-016-103(HN)</t>
    <phoneticPr fontId="2" type="noConversion"/>
  </si>
  <si>
    <t>USS (Universal Spine System) Rod</t>
    <phoneticPr fontId="2" type="noConversion"/>
  </si>
  <si>
    <t>아토스메디칼</t>
    <phoneticPr fontId="2" type="noConversion"/>
  </si>
  <si>
    <t>P7572</t>
    <phoneticPr fontId="2" type="noConversion"/>
  </si>
  <si>
    <t>Bovie Plate</t>
    <phoneticPr fontId="2" type="noConversion"/>
  </si>
  <si>
    <t>bovie pencil</t>
    <phoneticPr fontId="2" type="noConversion"/>
  </si>
  <si>
    <t>Bovie Pro Pencil SB</t>
    <phoneticPr fontId="2" type="noConversion"/>
  </si>
  <si>
    <t>명성바이오텍</t>
    <phoneticPr fontId="2" type="noConversion"/>
  </si>
  <si>
    <t>AED 패치</t>
    <phoneticPr fontId="2" type="noConversion"/>
  </si>
  <si>
    <t>TM서플라이</t>
    <phoneticPr fontId="2" type="noConversion"/>
  </si>
  <si>
    <t>C5-467-229</t>
    <phoneticPr fontId="2" type="noConversion"/>
  </si>
  <si>
    <t>Calcaneal Locking Plate</t>
    <phoneticPr fontId="2" type="noConversion"/>
  </si>
  <si>
    <t>C6-402-129</t>
    <phoneticPr fontId="2" type="noConversion"/>
  </si>
  <si>
    <t>3.5 Locking Plate Screw</t>
    <phoneticPr fontId="2" type="noConversion"/>
  </si>
  <si>
    <t>C6-402-029</t>
    <phoneticPr fontId="2" type="noConversion"/>
  </si>
  <si>
    <t>3.5 Cortical Screw</t>
    <phoneticPr fontId="2" type="noConversion"/>
  </si>
  <si>
    <t>BCM메디칼</t>
    <phoneticPr fontId="2" type="noConversion"/>
  </si>
  <si>
    <t>C2-300-241</t>
    <phoneticPr fontId="2" type="noConversion"/>
  </si>
  <si>
    <t>C2-301-004(BM)</t>
    <phoneticPr fontId="2" type="noConversion"/>
  </si>
  <si>
    <t>Multiple Ligament Washer</t>
    <phoneticPr fontId="2" type="noConversion"/>
  </si>
  <si>
    <t>C2-301-295(BM)</t>
    <phoneticPr fontId="2" type="noConversion"/>
  </si>
  <si>
    <t>C2-302-395(BM)</t>
    <phoneticPr fontId="2" type="noConversion"/>
  </si>
  <si>
    <t>Biocomposite Inter-Screw</t>
    <phoneticPr fontId="2" type="noConversion"/>
  </si>
  <si>
    <t>백마무역</t>
    <phoneticPr fontId="2" type="noConversion"/>
  </si>
  <si>
    <t>PAD</t>
    <phoneticPr fontId="2" type="noConversion"/>
  </si>
  <si>
    <t>Gel Lateral Pad</t>
    <phoneticPr fontId="2" type="noConversion"/>
  </si>
  <si>
    <t>할인율</t>
    <phoneticPr fontId="2" type="noConversion"/>
  </si>
  <si>
    <t>규격</t>
    <phoneticPr fontId="2" type="noConversion"/>
  </si>
  <si>
    <t>15cc</t>
    <phoneticPr fontId="2" type="noConversion"/>
  </si>
  <si>
    <t>30cc</t>
    <phoneticPr fontId="2" type="noConversion"/>
  </si>
  <si>
    <t>0.5cc</t>
    <phoneticPr fontId="2" type="noConversion"/>
  </si>
  <si>
    <t>1Level</t>
    <phoneticPr fontId="2" type="noConversion"/>
  </si>
  <si>
    <t>1/2Level</t>
    <phoneticPr fontId="2" type="noConversion"/>
  </si>
  <si>
    <t>1/2Level+Cage1</t>
    <phoneticPr fontId="2" type="noConversion"/>
  </si>
  <si>
    <t>1Level+Cage1</t>
    <phoneticPr fontId="2" type="noConversion"/>
  </si>
  <si>
    <t>2Level</t>
    <phoneticPr fontId="2" type="noConversion"/>
  </si>
  <si>
    <t>2Level+Cage1</t>
    <phoneticPr fontId="2" type="noConversion"/>
  </si>
  <si>
    <t>3Level</t>
    <phoneticPr fontId="2" type="noConversion"/>
  </si>
  <si>
    <t>3Level+Cage2</t>
    <phoneticPr fontId="2" type="noConversion"/>
  </si>
  <si>
    <t>3Level+Cage4</t>
    <phoneticPr fontId="2" type="noConversion"/>
  </si>
  <si>
    <t>신규</t>
    <phoneticPr fontId="2" type="noConversion"/>
  </si>
  <si>
    <t>3ML</t>
    <phoneticPr fontId="2" type="noConversion"/>
  </si>
  <si>
    <t>1.0CC</t>
    <phoneticPr fontId="2" type="noConversion"/>
  </si>
  <si>
    <t>0.5CC</t>
    <phoneticPr fontId="2" type="noConversion"/>
  </si>
  <si>
    <t>2.3, 3</t>
    <phoneticPr fontId="2" type="noConversion"/>
  </si>
  <si>
    <t>경골</t>
    <phoneticPr fontId="2" type="noConversion"/>
  </si>
  <si>
    <t>1.8 mm</t>
    <phoneticPr fontId="2" type="noConversion"/>
  </si>
  <si>
    <t>5.0 mm</t>
    <phoneticPr fontId="2" type="noConversion"/>
  </si>
  <si>
    <t>15*45</t>
    <phoneticPr fontId="2" type="noConversion"/>
  </si>
  <si>
    <t>SK225</t>
    <phoneticPr fontId="2" type="noConversion"/>
  </si>
  <si>
    <t>8419  차광세트</t>
    <phoneticPr fontId="2" type="noConversion"/>
  </si>
  <si>
    <t>R1542</t>
    <phoneticPr fontId="2" type="noConversion"/>
  </si>
  <si>
    <t>R1546</t>
    <phoneticPr fontId="2" type="noConversion"/>
  </si>
  <si>
    <t>10*20</t>
    <phoneticPr fontId="2" type="noConversion"/>
  </si>
  <si>
    <t>10*10</t>
    <phoneticPr fontId="2" type="noConversion"/>
  </si>
  <si>
    <t>10*10 서부산</t>
    <phoneticPr fontId="2" type="noConversion"/>
  </si>
  <si>
    <t>5*10 서부산</t>
    <phoneticPr fontId="2" type="noConversion"/>
  </si>
  <si>
    <t>5*10</t>
    <phoneticPr fontId="2" type="noConversion"/>
  </si>
  <si>
    <t>2237성인</t>
    <phoneticPr fontId="2" type="noConversion"/>
  </si>
  <si>
    <t>SS100M</t>
    <phoneticPr fontId="2" type="noConversion"/>
  </si>
  <si>
    <t>4*4*8</t>
    <phoneticPr fontId="2" type="noConversion"/>
  </si>
  <si>
    <t>4*8*8</t>
    <phoneticPr fontId="2" type="noConversion"/>
  </si>
  <si>
    <t>22*25</t>
    <phoneticPr fontId="2" type="noConversion"/>
  </si>
  <si>
    <t>30*30</t>
    <phoneticPr fontId="2" type="noConversion"/>
  </si>
  <si>
    <t>3"</t>
    <phoneticPr fontId="2" type="noConversion"/>
  </si>
  <si>
    <t>2"</t>
    <phoneticPr fontId="2" type="noConversion"/>
  </si>
  <si>
    <t>450g-3400 1300g-9822</t>
    <phoneticPr fontId="2" type="noConversion"/>
  </si>
  <si>
    <t>흰색 1"</t>
    <phoneticPr fontId="2" type="noConversion"/>
  </si>
  <si>
    <t>88100(114530)</t>
    <phoneticPr fontId="2" type="noConversion"/>
  </si>
  <si>
    <t>1"</t>
    <phoneticPr fontId="2" type="noConversion"/>
  </si>
  <si>
    <t>24G</t>
    <phoneticPr fontId="2" type="noConversion"/>
  </si>
  <si>
    <t>7호</t>
    <phoneticPr fontId="2" type="noConversion"/>
  </si>
  <si>
    <t>4호</t>
    <phoneticPr fontId="2" type="noConversion"/>
  </si>
  <si>
    <t>24FR</t>
    <phoneticPr fontId="2" type="noConversion"/>
  </si>
  <si>
    <t>성인용</t>
    <phoneticPr fontId="2" type="noConversion"/>
  </si>
  <si>
    <t>1233L</t>
    <phoneticPr fontId="2" type="noConversion"/>
  </si>
  <si>
    <t>S6</t>
    <phoneticPr fontId="2" type="noConversion"/>
  </si>
  <si>
    <t>S8</t>
    <phoneticPr fontId="2" type="noConversion"/>
  </si>
  <si>
    <t>10FR-PVC</t>
    <phoneticPr fontId="2" type="noConversion"/>
  </si>
  <si>
    <t>500ML</t>
    <phoneticPr fontId="2" type="noConversion"/>
  </si>
  <si>
    <t>(대)</t>
    <phoneticPr fontId="2" type="noConversion"/>
  </si>
  <si>
    <t>2호(85*90)</t>
    <phoneticPr fontId="2" type="noConversion"/>
  </si>
  <si>
    <t>50CC</t>
    <phoneticPr fontId="2" type="noConversion"/>
  </si>
  <si>
    <t>20cc21g 1/4</t>
    <phoneticPr fontId="2" type="noConversion"/>
  </si>
  <si>
    <t>11210(14570)</t>
    <phoneticPr fontId="2" type="noConversion"/>
  </si>
  <si>
    <t>10*30 20*40</t>
    <phoneticPr fontId="2" type="noConversion"/>
  </si>
  <si>
    <t>16CM 대</t>
    <phoneticPr fontId="2" type="noConversion"/>
  </si>
  <si>
    <t>전규격</t>
    <phoneticPr fontId="2" type="noConversion"/>
  </si>
  <si>
    <t>60"성인, 48"소아</t>
    <phoneticPr fontId="2" type="noConversion"/>
  </si>
  <si>
    <t>12"*12"(30*30)</t>
    <phoneticPr fontId="2" type="noConversion"/>
  </si>
  <si>
    <t>12g</t>
    <phoneticPr fontId="2" type="noConversion"/>
  </si>
  <si>
    <t>24g</t>
    <phoneticPr fontId="2" type="noConversion"/>
  </si>
  <si>
    <t>K-Wier</t>
    <phoneticPr fontId="2" type="noConversion"/>
  </si>
  <si>
    <t>00,0,1,2</t>
    <phoneticPr fontId="2" type="noConversion"/>
  </si>
  <si>
    <t>3,4,5,6,7</t>
    <phoneticPr fontId="2" type="noConversion"/>
  </si>
  <si>
    <t>1-120MM</t>
    <phoneticPr fontId="2" type="noConversion"/>
  </si>
  <si>
    <t>Hall Type-77,000</t>
    <phoneticPr fontId="2" type="noConversion"/>
  </si>
  <si>
    <t>3.4x130</t>
    <phoneticPr fontId="2" type="noConversion"/>
  </si>
  <si>
    <t>롤 익스,,,</t>
    <phoneticPr fontId="2" type="noConversion"/>
  </si>
  <si>
    <t>경추용전방</t>
    <phoneticPr fontId="2" type="noConversion"/>
  </si>
  <si>
    <t>25%(라이프)</t>
    <phoneticPr fontId="2" type="noConversion"/>
  </si>
  <si>
    <t>24G*3/4"</t>
    <phoneticPr fontId="2" type="noConversion"/>
  </si>
  <si>
    <t>수리</t>
    <phoneticPr fontId="2" type="noConversion"/>
  </si>
  <si>
    <t>5g</t>
    <phoneticPr fontId="2" type="noConversion"/>
  </si>
  <si>
    <t>3G</t>
    <phoneticPr fontId="2" type="noConversion"/>
  </si>
  <si>
    <t>10cc</t>
    <phoneticPr fontId="2" type="noConversion"/>
  </si>
  <si>
    <t>(센스)</t>
    <phoneticPr fontId="2" type="noConversion"/>
  </si>
  <si>
    <t>3.6/90˚</t>
    <phoneticPr fontId="2" type="noConversion"/>
  </si>
  <si>
    <t>7, 8, 9mm</t>
    <phoneticPr fontId="2" type="noConversion"/>
  </si>
  <si>
    <t>7.3*30, 8*25, 8*30, 9*30, 10*33</t>
    <phoneticPr fontId="2" type="noConversion"/>
  </si>
  <si>
    <t>25, 15, 20mm</t>
    <phoneticPr fontId="2" type="noConversion"/>
  </si>
  <si>
    <t>4.5, 3.5mm</t>
    <phoneticPr fontId="2" type="noConversion"/>
  </si>
  <si>
    <t>5.5*25.5 14*41 9.5*25.5</t>
    <phoneticPr fontId="2" type="noConversion"/>
  </si>
  <si>
    <t>2-spike 흰색- 와이튜빙세트</t>
    <phoneticPr fontId="2" type="noConversion"/>
  </si>
  <si>
    <t>10H이상</t>
    <phoneticPr fontId="2" type="noConversion"/>
  </si>
  <si>
    <t>서부산 6500원</t>
    <phoneticPr fontId="2" type="noConversion"/>
  </si>
  <si>
    <t>1KG</t>
    <phoneticPr fontId="2" type="noConversion"/>
  </si>
  <si>
    <t>3KG</t>
    <phoneticPr fontId="2" type="noConversion"/>
  </si>
  <si>
    <t>1.5*20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</si>
  <si>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</si>
  <si>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</si>
  <si>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</si>
  <si>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12100원(250)</t>
    <phoneticPr fontId="2" type="noConversion"/>
  </si>
  <si>
    <t>4.5M - 라인</t>
    <phoneticPr fontId="2" type="noConversion"/>
  </si>
  <si>
    <t>대</t>
    <phoneticPr fontId="2" type="noConversion"/>
  </si>
  <si>
    <t>ENDO Keeper</t>
    <phoneticPr fontId="2" type="noConversion"/>
  </si>
  <si>
    <t>13cm</t>
    <phoneticPr fontId="2" type="noConversion"/>
  </si>
  <si>
    <t>520G/240mm</t>
    <phoneticPr fontId="2" type="noConversion"/>
  </si>
  <si>
    <t>BC-200-1BU(GD)</t>
    <phoneticPr fontId="2" type="noConversion"/>
  </si>
  <si>
    <t>16cm</t>
    <phoneticPr fontId="2" type="noConversion"/>
  </si>
  <si>
    <t>켈리 20cm - 곡</t>
    <phoneticPr fontId="2" type="noConversion"/>
  </si>
  <si>
    <t>SCANDIMED</t>
    <phoneticPr fontId="2" type="noConversion"/>
  </si>
  <si>
    <t>망치  450g/30cm</t>
    <phoneticPr fontId="2" type="noConversion"/>
  </si>
  <si>
    <t>tibia set</t>
    <phoneticPr fontId="2" type="noConversion"/>
  </si>
  <si>
    <t>FOOT</t>
    <phoneticPr fontId="2" type="noConversion"/>
  </si>
  <si>
    <t>BX/12EA</t>
    <phoneticPr fontId="2" type="noConversion"/>
  </si>
  <si>
    <t>명인</t>
    <phoneticPr fontId="2" type="noConversion"/>
  </si>
  <si>
    <t>부민</t>
    <phoneticPr fontId="2" type="noConversion"/>
  </si>
  <si>
    <t>홍제</t>
    <phoneticPr fontId="2" type="noConversion"/>
  </si>
  <si>
    <t>화명일신</t>
    <phoneticPr fontId="2" type="noConversion"/>
  </si>
  <si>
    <t>15mh22, 10mh22, 10mh30</t>
    <phoneticPr fontId="2" type="noConversion"/>
  </si>
  <si>
    <t>CONDYLAR, SUBCONDYLAR 1.6,2.0</t>
    <phoneticPr fontId="2" type="noConversion"/>
  </si>
  <si>
    <t>2.0 2.4</t>
    <phoneticPr fontId="2" type="noConversion"/>
  </si>
  <si>
    <t>1.6, 2.0 mm</t>
    <phoneticPr fontId="2" type="noConversion"/>
  </si>
  <si>
    <t>LAG, HEADLESS 2.0 2.4 3.0</t>
    <phoneticPr fontId="2" type="noConversion"/>
  </si>
  <si>
    <t>1.2 1.6 2.0 2.4</t>
    <phoneticPr fontId="2" type="noConversion"/>
  </si>
  <si>
    <t>1.6 1.8 2.0</t>
    <phoneticPr fontId="2" type="noConversion"/>
  </si>
  <si>
    <t>5*5</t>
    <phoneticPr fontId="2" type="noConversion"/>
  </si>
  <si>
    <t>5*7.2</t>
    <phoneticPr fontId="2" type="noConversion"/>
  </si>
  <si>
    <t>8*10</t>
    <phoneticPr fontId="2" type="noConversion"/>
  </si>
  <si>
    <t>8*15</t>
    <phoneticPr fontId="2" type="noConversion"/>
  </si>
  <si>
    <t>10*30</t>
    <phoneticPr fontId="2" type="noConversion"/>
  </si>
  <si>
    <t>4"</t>
    <phoneticPr fontId="2" type="noConversion"/>
  </si>
  <si>
    <t>2*2*8P</t>
    <phoneticPr fontId="2" type="noConversion"/>
  </si>
</sst>
</file>

<file path=xl/styles.xml><?xml version="1.0" encoding="utf-8"?>
<styleSheet xmlns="http://schemas.openxmlformats.org/spreadsheetml/2006/main">
  <numFmts count="12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[DBNum4]&quot;일금 &quot;[$-412]General&quot;원 정&quot;"/>
    <numFmt numFmtId="178" formatCode="&quot;₩&quot;#,##0"/>
    <numFmt numFmtId="179" formatCode="#,##0_);[Red]\(#,###\)"/>
    <numFmt numFmtId="180" formatCode="#,###_);[Red]\(#,###\)"/>
    <numFmt numFmtId="181" formatCode="&quot;KN-&quot;General"/>
    <numFmt numFmtId="182" formatCode="[$-F800]dddd\,\ mmmm\ dd\,\ yyyy"/>
    <numFmt numFmtId="183" formatCode="yyyy&quot;년&quot;\ m&quot;월&quot;\ d&quot;일&quot;;@"/>
    <numFmt numFmtId="184" formatCode="0.0_ "/>
    <numFmt numFmtId="185" formatCode="0_);[Red]\(0\)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1"/>
      <name val="바탕"/>
      <family val="1"/>
      <charset val="129"/>
    </font>
    <font>
      <sz val="11"/>
      <color theme="1"/>
      <name val="바탕"/>
      <family val="1"/>
      <charset val="129"/>
    </font>
    <font>
      <b/>
      <sz val="11"/>
      <color theme="1"/>
      <name val="바탕"/>
      <family val="1"/>
      <charset val="129"/>
    </font>
    <font>
      <b/>
      <sz val="16"/>
      <color theme="1"/>
      <name val="바탕"/>
      <family val="1"/>
      <charset val="129"/>
    </font>
    <font>
      <sz val="8"/>
      <name val="굴림"/>
      <family val="3"/>
      <charset val="129"/>
    </font>
    <font>
      <sz val="11"/>
      <name val="돋움"/>
      <family val="3"/>
      <charset val="129"/>
    </font>
    <font>
      <sz val="10.5"/>
      <color theme="1"/>
      <name val="바탕"/>
      <family val="1"/>
      <charset val="129"/>
    </font>
    <font>
      <sz val="10.5"/>
      <color theme="1"/>
      <name val="맑은 고딕"/>
      <family val="2"/>
      <charset val="129"/>
      <scheme val="minor"/>
    </font>
    <font>
      <sz val="8.5"/>
      <color theme="1"/>
      <name val="바탕"/>
      <family val="1"/>
      <charset val="129"/>
    </font>
    <font>
      <sz val="8.5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바탕"/>
      <family val="1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RotisSansSerif"/>
      <family val="2"/>
    </font>
    <font>
      <sz val="10"/>
      <color rgb="FF000000"/>
      <name val="RotisSansSerif"/>
      <family val="2"/>
    </font>
    <font>
      <sz val="10"/>
      <color rgb="FF000000"/>
      <name val="RotisSansSerif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180" fontId="4" fillId="0" borderId="1" xfId="0" applyNumberFormat="1" applyFont="1" applyBorder="1" applyProtection="1">
      <alignment vertical="center"/>
    </xf>
    <xf numFmtId="180" fontId="4" fillId="2" borderId="1" xfId="0" applyNumberFormat="1" applyFont="1" applyFill="1" applyBorder="1" applyProtection="1">
      <alignment vertical="center"/>
    </xf>
    <xf numFmtId="181" fontId="4" fillId="0" borderId="0" xfId="0" applyNumberFormat="1" applyFont="1" applyAlignment="1" applyProtection="1">
      <alignment horizontal="left" vertical="center"/>
      <protection locked="0"/>
    </xf>
    <xf numFmtId="41" fontId="4" fillId="0" borderId="1" xfId="2" applyFont="1" applyBorder="1" applyProtection="1">
      <alignment vertical="center"/>
      <protection locked="0"/>
    </xf>
    <xf numFmtId="0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82" fontId="4" fillId="0" borderId="0" xfId="0" applyNumberFormat="1" applyFont="1" applyBorder="1" applyAlignment="1">
      <alignment horizontal="left" vertical="center"/>
    </xf>
    <xf numFmtId="183" fontId="4" fillId="0" borderId="0" xfId="0" applyNumberFormat="1" applyFont="1" applyBorder="1" applyAlignment="1">
      <alignment horizontal="left" vertical="center"/>
    </xf>
    <xf numFmtId="180" fontId="4" fillId="0" borderId="1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1" xfId="0" applyFont="1" applyBorder="1" applyProtection="1">
      <alignment vertical="center"/>
      <protection locked="0"/>
    </xf>
    <xf numFmtId="14" fontId="4" fillId="0" borderId="0" xfId="0" applyNumberFormat="1" applyFont="1" applyAlignment="1" applyProtection="1">
      <alignment horizontal="left" vertical="center"/>
      <protection locked="0"/>
    </xf>
    <xf numFmtId="0" fontId="4" fillId="0" borderId="1" xfId="0" applyFont="1" applyBorder="1" applyProtection="1">
      <alignment vertical="center"/>
    </xf>
    <xf numFmtId="41" fontId="4" fillId="0" borderId="1" xfId="2" applyFont="1" applyBorder="1" applyProtection="1">
      <alignment vertical="center"/>
    </xf>
    <xf numFmtId="180" fontId="9" fillId="0" borderId="6" xfId="0" applyNumberFormat="1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176" fontId="5" fillId="2" borderId="13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>
      <alignment vertical="center"/>
    </xf>
    <xf numFmtId="176" fontId="4" fillId="2" borderId="35" xfId="0" applyNumberFormat="1" applyFont="1" applyFill="1" applyBorder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180" fontId="4" fillId="0" borderId="7" xfId="0" applyNumberFormat="1" applyFont="1" applyBorder="1" applyAlignment="1">
      <alignment horizontal="center" vertical="center"/>
    </xf>
    <xf numFmtId="180" fontId="4" fillId="0" borderId="38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0" fillId="0" borderId="0" xfId="0" applyNumberForma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80" fontId="9" fillId="0" borderId="11" xfId="0" applyNumberFormat="1" applyFont="1" applyBorder="1">
      <alignment vertical="center"/>
    </xf>
    <xf numFmtId="0" fontId="13" fillId="0" borderId="39" xfId="0" applyFont="1" applyBorder="1" applyAlignment="1">
      <alignment horizontal="center" vertical="center"/>
    </xf>
    <xf numFmtId="0" fontId="13" fillId="0" borderId="39" xfId="0" applyFont="1" applyBorder="1">
      <alignment vertical="center"/>
    </xf>
    <xf numFmtId="0" fontId="13" fillId="0" borderId="39" xfId="0" applyFont="1" applyBorder="1" applyAlignment="1">
      <alignment vertical="center" wrapText="1"/>
    </xf>
    <xf numFmtId="0" fontId="13" fillId="0" borderId="39" xfId="0" applyFont="1" applyBorder="1" applyProtection="1">
      <alignment vertical="center"/>
    </xf>
    <xf numFmtId="0" fontId="14" fillId="0" borderId="39" xfId="0" applyFont="1" applyBorder="1">
      <alignment vertical="center"/>
    </xf>
    <xf numFmtId="0" fontId="13" fillId="0" borderId="39" xfId="0" applyFont="1" applyFill="1" applyBorder="1" applyProtection="1">
      <alignment vertical="center"/>
    </xf>
    <xf numFmtId="0" fontId="13" fillId="0" borderId="39" xfId="0" applyFont="1" applyBorder="1" applyAlignment="1" applyProtection="1">
      <alignment horizontal="left" vertical="center"/>
      <protection locked="0"/>
    </xf>
    <xf numFmtId="0" fontId="13" fillId="0" borderId="39" xfId="0" applyFont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5" fillId="0" borderId="39" xfId="4" applyFont="1" applyBorder="1" applyAlignment="1" applyProtection="1">
      <alignment vertical="center"/>
      <protection locked="0"/>
    </xf>
    <xf numFmtId="0" fontId="13" fillId="0" borderId="39" xfId="0" applyFont="1" applyBorder="1" applyAlignment="1">
      <alignment horizontal="left" vertical="center"/>
    </xf>
    <xf numFmtId="0" fontId="15" fillId="0" borderId="39" xfId="4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 applyProtection="1">
      <alignment horizontal="left" vertical="center"/>
      <protection locked="0"/>
    </xf>
    <xf numFmtId="0" fontId="13" fillId="0" borderId="39" xfId="0" applyFont="1" applyFill="1" applyBorder="1" applyAlignment="1" applyProtection="1">
      <alignment horizontal="left" vertical="center"/>
      <protection locked="0"/>
    </xf>
    <xf numFmtId="0" fontId="14" fillId="0" borderId="39" xfId="0" applyFont="1" applyBorder="1" applyProtection="1">
      <alignment vertical="center"/>
    </xf>
    <xf numFmtId="0" fontId="14" fillId="0" borderId="39" xfId="0" applyFont="1" applyBorder="1" applyProtection="1">
      <alignment vertical="center"/>
      <protection locked="0"/>
    </xf>
    <xf numFmtId="0" fontId="16" fillId="0" borderId="39" xfId="0" applyFont="1" applyBorder="1" applyAlignment="1" applyProtection="1">
      <alignment horizontal="left" vertical="center"/>
      <protection locked="0"/>
    </xf>
    <xf numFmtId="17" fontId="14" fillId="0" borderId="39" xfId="0" applyNumberFormat="1" applyFont="1" applyBorder="1">
      <alignment vertical="center"/>
    </xf>
    <xf numFmtId="0" fontId="17" fillId="0" borderId="39" xfId="0" applyFont="1" applyBorder="1">
      <alignment vertical="center"/>
    </xf>
    <xf numFmtId="0" fontId="14" fillId="0" borderId="39" xfId="0" applyFont="1" applyFill="1" applyBorder="1">
      <alignment vertical="center"/>
    </xf>
    <xf numFmtId="0" fontId="14" fillId="0" borderId="39" xfId="0" applyFont="1" applyFill="1" applyBorder="1" applyProtection="1">
      <alignment vertical="center"/>
    </xf>
    <xf numFmtId="0" fontId="13" fillId="0" borderId="39" xfId="0" applyNumberFormat="1" applyFont="1" applyBorder="1" applyAlignment="1">
      <alignment horizontal="left" vertical="center"/>
    </xf>
    <xf numFmtId="0" fontId="13" fillId="0" borderId="39" xfId="0" applyFont="1" applyFill="1" applyBorder="1">
      <alignment vertical="center"/>
    </xf>
    <xf numFmtId="0" fontId="13" fillId="0" borderId="39" xfId="0" applyFont="1" applyBorder="1" applyProtection="1">
      <alignment vertical="center"/>
      <protection locked="0"/>
    </xf>
    <xf numFmtId="0" fontId="14" fillId="0" borderId="39" xfId="0" applyFont="1" applyFill="1" applyBorder="1" applyProtection="1">
      <alignment vertical="center"/>
      <protection locked="0"/>
    </xf>
    <xf numFmtId="0" fontId="13" fillId="0" borderId="39" xfId="0" applyFont="1" applyFill="1" applyBorder="1" applyAlignment="1">
      <alignment horizontal="left" vertical="center"/>
    </xf>
    <xf numFmtId="0" fontId="14" fillId="0" borderId="39" xfId="0" applyFont="1" applyFill="1" applyBorder="1" applyAlignment="1" applyProtection="1">
      <alignment horizontal="left" vertical="center"/>
      <protection locked="0"/>
    </xf>
    <xf numFmtId="0" fontId="14" fillId="0" borderId="39" xfId="0" applyFont="1" applyFill="1" applyBorder="1" applyAlignment="1">
      <alignment horizontal="left" vertical="center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40" xfId="0" applyFont="1" applyBorder="1">
      <alignment vertical="center"/>
    </xf>
    <xf numFmtId="0" fontId="14" fillId="0" borderId="40" xfId="0" applyFont="1" applyBorder="1">
      <alignment vertical="center"/>
    </xf>
    <xf numFmtId="41" fontId="13" fillId="0" borderId="39" xfId="2" applyNumberFormat="1" applyFont="1" applyBorder="1" applyAlignment="1">
      <alignment horizontal="center" vertical="center"/>
    </xf>
    <xf numFmtId="9" fontId="13" fillId="0" borderId="39" xfId="3" applyNumberFormat="1" applyFont="1" applyBorder="1" applyAlignment="1">
      <alignment horizontal="center" vertical="center"/>
    </xf>
    <xf numFmtId="9" fontId="13" fillId="0" borderId="39" xfId="3" applyNumberFormat="1" applyFont="1" applyBorder="1">
      <alignment vertical="center"/>
    </xf>
    <xf numFmtId="9" fontId="13" fillId="0" borderId="39" xfId="0" applyNumberFormat="1" applyFont="1" applyBorder="1" applyAlignment="1">
      <alignment horizontal="center" vertical="center"/>
    </xf>
    <xf numFmtId="41" fontId="13" fillId="0" borderId="39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9" xfId="0" quotePrefix="1" applyFont="1" applyBorder="1" applyAlignment="1">
      <alignment horizontal="center" vertical="center"/>
    </xf>
    <xf numFmtId="41" fontId="13" fillId="0" borderId="39" xfId="0" applyNumberFormat="1" applyFont="1" applyBorder="1">
      <alignment vertical="center"/>
    </xf>
    <xf numFmtId="41" fontId="13" fillId="0" borderId="39" xfId="2" applyNumberFormat="1" applyFont="1" applyBorder="1" applyAlignment="1">
      <alignment horizontal="right" vertical="center"/>
    </xf>
    <xf numFmtId="41" fontId="13" fillId="0" borderId="39" xfId="0" applyNumberFormat="1" applyFont="1" applyBorder="1" applyAlignment="1" applyProtection="1">
      <alignment horizontal="right" vertical="center"/>
      <protection locked="0"/>
    </xf>
    <xf numFmtId="0" fontId="13" fillId="0" borderId="39" xfId="0" applyFont="1" applyBorder="1" applyAlignment="1" applyProtection="1">
      <alignment horizontal="center" vertical="top"/>
      <protection locked="0"/>
    </xf>
    <xf numFmtId="41" fontId="13" fillId="0" borderId="39" xfId="0" applyNumberFormat="1" applyFont="1" applyBorder="1" applyAlignment="1">
      <alignment vertical="center"/>
    </xf>
    <xf numFmtId="41" fontId="13" fillId="0" borderId="39" xfId="0" applyNumberFormat="1" applyFont="1" applyFill="1" applyBorder="1" applyAlignment="1">
      <alignment vertical="center"/>
    </xf>
    <xf numFmtId="41" fontId="15" fillId="0" borderId="39" xfId="2" applyNumberFormat="1" applyFont="1" applyBorder="1" applyAlignment="1" applyProtection="1">
      <alignment horizontal="right" vertical="center"/>
      <protection locked="0"/>
    </xf>
    <xf numFmtId="41" fontId="13" fillId="0" borderId="39" xfId="0" applyNumberFormat="1" applyFont="1" applyBorder="1" applyAlignment="1">
      <alignment horizontal="left" vertical="center"/>
    </xf>
    <xf numFmtId="41" fontId="15" fillId="0" borderId="39" xfId="4" applyNumberFormat="1" applyFont="1" applyBorder="1" applyAlignment="1" applyProtection="1">
      <alignment vertical="center"/>
      <protection locked="0"/>
    </xf>
    <xf numFmtId="41" fontId="13" fillId="0" borderId="39" xfId="2" applyNumberFormat="1" applyFont="1" applyBorder="1">
      <alignment vertical="center"/>
    </xf>
    <xf numFmtId="41" fontId="15" fillId="0" borderId="39" xfId="2" applyNumberFormat="1" applyFont="1" applyBorder="1" applyAlignment="1" applyProtection="1">
      <alignment vertical="center"/>
      <protection locked="0"/>
    </xf>
    <xf numFmtId="41" fontId="15" fillId="0" borderId="39" xfId="4" applyNumberFormat="1" applyFont="1" applyBorder="1" applyAlignment="1" applyProtection="1">
      <alignment horizontal="left" vertical="center"/>
      <protection locked="0"/>
    </xf>
    <xf numFmtId="41" fontId="15" fillId="0" borderId="39" xfId="2" applyNumberFormat="1" applyFont="1" applyFill="1" applyBorder="1" applyAlignment="1" applyProtection="1">
      <alignment horizontal="right" vertical="center"/>
      <protection locked="0"/>
    </xf>
    <xf numFmtId="41" fontId="13" fillId="0" borderId="39" xfId="3" applyNumberFormat="1" applyFont="1" applyBorder="1">
      <alignment vertical="center"/>
    </xf>
    <xf numFmtId="0" fontId="18" fillId="0" borderId="39" xfId="0" applyFont="1" applyBorder="1" applyAlignment="1">
      <alignment horizontal="center" vertical="center"/>
    </xf>
    <xf numFmtId="41" fontId="13" fillId="0" borderId="39" xfId="2" applyNumberFormat="1" applyFont="1" applyBorder="1" applyProtection="1">
      <alignment vertical="center"/>
    </xf>
    <xf numFmtId="41" fontId="13" fillId="0" borderId="40" xfId="2" applyNumberFormat="1" applyFont="1" applyBorder="1" applyAlignment="1">
      <alignment horizontal="center" vertical="center"/>
    </xf>
    <xf numFmtId="41" fontId="13" fillId="0" borderId="39" xfId="2" applyNumberFormat="1" applyFont="1" applyFill="1" applyBorder="1">
      <alignment vertical="center"/>
    </xf>
    <xf numFmtId="41" fontId="13" fillId="0" borderId="41" xfId="2" applyNumberFormat="1" applyFont="1" applyBorder="1" applyAlignment="1">
      <alignment horizontal="center" vertical="center"/>
    </xf>
    <xf numFmtId="41" fontId="17" fillId="0" borderId="39" xfId="2" applyNumberFormat="1" applyFont="1" applyBorder="1" applyAlignment="1">
      <alignment horizontal="center" vertical="center"/>
    </xf>
    <xf numFmtId="41" fontId="17" fillId="0" borderId="39" xfId="3" applyNumberFormat="1" applyFont="1" applyBorder="1">
      <alignment vertical="center"/>
    </xf>
    <xf numFmtId="41" fontId="13" fillId="0" borderId="39" xfId="3" applyNumberFormat="1" applyFont="1" applyBorder="1" applyAlignment="1">
      <alignment horizontal="center" vertical="center"/>
    </xf>
    <xf numFmtId="0" fontId="13" fillId="0" borderId="39" xfId="3" applyNumberFormat="1" applyFont="1" applyBorder="1" applyAlignment="1">
      <alignment horizontal="center" vertical="center"/>
    </xf>
    <xf numFmtId="184" fontId="13" fillId="0" borderId="39" xfId="0" applyNumberFormat="1" applyFont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41" fontId="13" fillId="0" borderId="0" xfId="2" applyNumberFormat="1" applyFont="1" applyAlignment="1">
      <alignment horizontal="center" vertical="center"/>
    </xf>
    <xf numFmtId="49" fontId="13" fillId="0" borderId="39" xfId="0" applyNumberFormat="1" applyFont="1" applyFill="1" applyBorder="1" applyAlignment="1" applyProtection="1">
      <alignment horizontal="center" vertical="center"/>
      <protection locked="0"/>
    </xf>
    <xf numFmtId="41" fontId="14" fillId="0" borderId="39" xfId="0" applyNumberFormat="1" applyFont="1" applyBorder="1">
      <alignment vertical="center"/>
    </xf>
    <xf numFmtId="41" fontId="17" fillId="0" borderId="39" xfId="0" applyNumberFormat="1" applyFont="1" applyBorder="1">
      <alignment vertical="center"/>
    </xf>
    <xf numFmtId="0" fontId="13" fillId="0" borderId="39" xfId="0" applyFont="1" applyFill="1" applyBorder="1" applyAlignment="1" applyProtection="1">
      <alignment horizontal="center" vertical="top"/>
      <protection locked="0"/>
    </xf>
    <xf numFmtId="9" fontId="13" fillId="0" borderId="39" xfId="0" applyNumberFormat="1" applyFont="1" applyFill="1" applyBorder="1" applyAlignment="1" applyProtection="1">
      <alignment horizontal="center" vertical="top"/>
      <protection locked="0"/>
    </xf>
    <xf numFmtId="185" fontId="13" fillId="0" borderId="39" xfId="0" applyNumberFormat="1" applyFont="1" applyBorder="1" applyAlignment="1" applyProtection="1">
      <alignment horizontal="center" vertical="top"/>
      <protection locked="0"/>
    </xf>
    <xf numFmtId="41" fontId="13" fillId="0" borderId="41" xfId="0" applyNumberFormat="1" applyFont="1" applyFill="1" applyBorder="1" applyAlignment="1">
      <alignment horizontal="center" vertical="center"/>
    </xf>
    <xf numFmtId="41" fontId="13" fillId="0" borderId="41" xfId="2" applyNumberFormat="1" applyFont="1" applyFill="1" applyBorder="1">
      <alignment vertical="center"/>
    </xf>
    <xf numFmtId="0" fontId="19" fillId="0" borderId="39" xfId="0" applyFont="1" applyBorder="1">
      <alignment vertical="center"/>
    </xf>
    <xf numFmtId="0" fontId="15" fillId="0" borderId="39" xfId="0" applyFont="1" applyBorder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180" fontId="4" fillId="0" borderId="2" xfId="0" applyNumberFormat="1" applyFont="1" applyBorder="1" applyAlignment="1">
      <alignment vertical="center"/>
    </xf>
    <xf numFmtId="180" fontId="0" fillId="0" borderId="3" xfId="0" applyNumberFormat="1" applyBorder="1" applyAlignment="1">
      <alignment vertical="center"/>
    </xf>
    <xf numFmtId="180" fontId="0" fillId="0" borderId="4" xfId="0" applyNumberFormat="1" applyBorder="1" applyAlignment="1">
      <alignment vertical="center"/>
    </xf>
    <xf numFmtId="180" fontId="4" fillId="0" borderId="21" xfId="0" applyNumberFormat="1" applyFont="1" applyBorder="1">
      <alignment vertical="center"/>
    </xf>
    <xf numFmtId="180" fontId="4" fillId="0" borderId="24" xfId="0" applyNumberFormat="1" applyFont="1" applyBorder="1">
      <alignment vertical="center"/>
    </xf>
    <xf numFmtId="180" fontId="4" fillId="0" borderId="21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4" fillId="2" borderId="32" xfId="0" applyNumberFormat="1" applyFont="1" applyFill="1" applyBorder="1">
      <alignment vertical="center"/>
    </xf>
    <xf numFmtId="176" fontId="4" fillId="2" borderId="36" xfId="0" applyNumberFormat="1" applyFont="1" applyFill="1" applyBorder="1">
      <alignment vertical="center"/>
    </xf>
    <xf numFmtId="179" fontId="4" fillId="2" borderId="32" xfId="0" applyNumberFormat="1" applyFont="1" applyFill="1" applyBorder="1">
      <alignment vertical="center"/>
    </xf>
    <xf numFmtId="179" fontId="4" fillId="2" borderId="36" xfId="0" applyNumberFormat="1" applyFont="1" applyFill="1" applyBorder="1">
      <alignment vertical="center"/>
    </xf>
    <xf numFmtId="180" fontId="4" fillId="2" borderId="32" xfId="0" applyNumberFormat="1" applyFont="1" applyFill="1" applyBorder="1" applyAlignment="1">
      <alignment vertical="center"/>
    </xf>
    <xf numFmtId="180" fontId="0" fillId="2" borderId="34" xfId="0" applyNumberFormat="1" applyFill="1" applyBorder="1" applyAlignment="1">
      <alignment vertical="center"/>
    </xf>
    <xf numFmtId="180" fontId="0" fillId="2" borderId="36" xfId="0" applyNumberFormat="1" applyFill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left" vertical="center"/>
    </xf>
    <xf numFmtId="0" fontId="6" fillId="0" borderId="17" xfId="0" applyNumberFormat="1" applyFont="1" applyBorder="1" applyAlignment="1">
      <alignment horizontal="left" vertical="center"/>
    </xf>
    <xf numFmtId="0" fontId="6" fillId="0" borderId="18" xfId="0" applyNumberFormat="1" applyFont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 textRotation="255"/>
    </xf>
    <xf numFmtId="0" fontId="0" fillId="2" borderId="26" xfId="0" applyFont="1" applyFill="1" applyBorder="1" applyAlignment="1">
      <alignment vertical="center" textRotation="255"/>
    </xf>
    <xf numFmtId="0" fontId="0" fillId="2" borderId="27" xfId="0" applyFont="1" applyFill="1" applyBorder="1" applyAlignment="1">
      <alignment vertical="center" textRotation="255"/>
    </xf>
    <xf numFmtId="0" fontId="4" fillId="2" borderId="2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7" fontId="5" fillId="0" borderId="16" xfId="1" applyNumberFormat="1" applyFont="1" applyBorder="1" applyAlignment="1">
      <alignment horizontal="left" vertical="center"/>
    </xf>
    <xf numFmtId="177" fontId="5" fillId="0" borderId="17" xfId="1" applyNumberFormat="1" applyFont="1" applyBorder="1" applyAlignment="1">
      <alignment horizontal="left" vertical="center"/>
    </xf>
    <xf numFmtId="178" fontId="5" fillId="0" borderId="16" xfId="1" applyNumberFormat="1" applyFont="1" applyBorder="1" applyAlignment="1">
      <alignment horizontal="center" vertical="center"/>
    </xf>
    <xf numFmtId="178" fontId="5" fillId="0" borderId="17" xfId="1" applyNumberFormat="1" applyFont="1" applyBorder="1" applyAlignment="1">
      <alignment horizontal="center" vertical="center"/>
    </xf>
    <xf numFmtId="178" fontId="5" fillId="0" borderId="18" xfId="1" applyNumberFormat="1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180" fontId="4" fillId="0" borderId="38" xfId="0" applyNumberFormat="1" applyFont="1" applyBorder="1" applyAlignment="1">
      <alignment horizontal="center" vertical="center"/>
    </xf>
    <xf numFmtId="180" fontId="4" fillId="0" borderId="16" xfId="0" applyNumberFormat="1" applyFont="1" applyBorder="1" applyAlignment="1">
      <alignment horizontal="left" vertical="center"/>
    </xf>
    <xf numFmtId="180" fontId="4" fillId="0" borderId="17" xfId="0" applyNumberFormat="1" applyFont="1" applyBorder="1" applyAlignment="1">
      <alignment horizontal="left" vertical="center"/>
    </xf>
    <xf numFmtId="180" fontId="4" fillId="0" borderId="18" xfId="0" applyNumberFormat="1" applyFont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180" fontId="9" fillId="0" borderId="21" xfId="0" applyNumberFormat="1" applyFont="1" applyBorder="1" applyAlignment="1">
      <alignment horizontal="center" vertical="center"/>
    </xf>
    <xf numFmtId="180" fontId="9" fillId="0" borderId="24" xfId="0" applyNumberFormat="1" applyFont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0" fontId="20" fillId="0" borderId="39" xfId="0" applyFont="1" applyFill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/>
    </xf>
    <xf numFmtId="0" fontId="22" fillId="0" borderId="39" xfId="0" applyFont="1" applyFill="1" applyBorder="1" applyAlignment="1">
      <alignment horizontal="left" vertical="center" wrapText="1"/>
    </xf>
    <xf numFmtId="0" fontId="16" fillId="0" borderId="1" xfId="0" applyFont="1" applyBorder="1" applyProtection="1">
      <alignment vertical="center"/>
    </xf>
    <xf numFmtId="0" fontId="13" fillId="0" borderId="42" xfId="0" applyFont="1" applyBorder="1">
      <alignment vertical="center"/>
    </xf>
    <xf numFmtId="0" fontId="13" fillId="0" borderId="41" xfId="0" applyFont="1" applyBorder="1">
      <alignment vertical="center"/>
    </xf>
    <xf numFmtId="0" fontId="13" fillId="0" borderId="0" xfId="0" applyFont="1">
      <alignment vertical="center"/>
    </xf>
    <xf numFmtId="41" fontId="13" fillId="0" borderId="0" xfId="0" applyNumberFormat="1" applyFont="1" applyFill="1" applyBorder="1">
      <alignment vertical="center"/>
    </xf>
    <xf numFmtId="9" fontId="13" fillId="0" borderId="0" xfId="5" applyNumberFormat="1" applyFont="1" applyFill="1" applyBorder="1" applyAlignment="1">
      <alignment horizontal="center" vertical="center"/>
    </xf>
    <xf numFmtId="41" fontId="20" fillId="0" borderId="39" xfId="0" applyNumberFormat="1" applyFont="1" applyFill="1" applyBorder="1" applyAlignment="1">
      <alignment horizontal="center" vertical="center" wrapText="1"/>
    </xf>
    <xf numFmtId="9" fontId="13" fillId="0" borderId="39" xfId="0" applyNumberFormat="1" applyFont="1" applyBorder="1" applyAlignment="1">
      <alignment horizontal="right" vertical="center"/>
    </xf>
    <xf numFmtId="41" fontId="23" fillId="0" borderId="39" xfId="0" applyNumberFormat="1" applyFont="1" applyFill="1" applyBorder="1" applyAlignment="1">
      <alignment horizontal="center" vertical="center" wrapText="1"/>
    </xf>
    <xf numFmtId="41" fontId="21" fillId="0" borderId="39" xfId="0" applyNumberFormat="1" applyFont="1" applyBorder="1">
      <alignment vertical="center"/>
    </xf>
    <xf numFmtId="9" fontId="21" fillId="0" borderId="39" xfId="0" applyNumberFormat="1" applyFont="1" applyBorder="1" applyAlignment="1">
      <alignment horizontal="right" vertical="center"/>
    </xf>
    <xf numFmtId="41" fontId="21" fillId="0" borderId="39" xfId="0" applyNumberFormat="1" applyFont="1" applyFill="1" applyBorder="1">
      <alignment vertical="center"/>
    </xf>
    <xf numFmtId="0" fontId="17" fillId="0" borderId="40" xfId="0" applyFont="1" applyBorder="1">
      <alignment vertical="center"/>
    </xf>
    <xf numFmtId="9" fontId="13" fillId="0" borderId="42" xfId="3" applyNumberFormat="1" applyFont="1" applyBorder="1">
      <alignment vertical="center"/>
    </xf>
    <xf numFmtId="49" fontId="16" fillId="0" borderId="39" xfId="0" applyNumberFormat="1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>
      <alignment horizontal="center" vertical="center"/>
    </xf>
    <xf numFmtId="9" fontId="13" fillId="0" borderId="0" xfId="3" applyNumberFormat="1" applyFont="1">
      <alignment vertical="center"/>
    </xf>
    <xf numFmtId="0" fontId="13" fillId="0" borderId="0" xfId="0" applyFont="1" applyAlignment="1">
      <alignment horizontal="center" vertical="center"/>
    </xf>
  </cellXfs>
  <cellStyles count="6">
    <cellStyle name="백분율" xfId="3" builtinId="5"/>
    <cellStyle name="쉼표 [0]" xfId="2" builtinId="6"/>
    <cellStyle name="쉼표 [0] 2" xfId="5"/>
    <cellStyle name="통화 [0]" xfId="1" builtinId="7"/>
    <cellStyle name="표준" xfId="0" builtinId="0"/>
    <cellStyle name="표준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152400</xdr:colOff>
      <xdr:row>0</xdr:row>
      <xdr:rowOff>555649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"/>
          <a:ext cx="1028700" cy="5556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9524</xdr:colOff>
      <xdr:row>27</xdr:row>
      <xdr:rowOff>28575</xdr:rowOff>
    </xdr:from>
    <xdr:to>
      <xdr:col>1</xdr:col>
      <xdr:colOff>153659</xdr:colOff>
      <xdr:row>29</xdr:row>
      <xdr:rowOff>180975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4" y="8401050"/>
          <a:ext cx="1039485" cy="57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66675</xdr:colOff>
      <xdr:row>2</xdr:row>
      <xdr:rowOff>47624</xdr:rowOff>
    </xdr:from>
    <xdr:to>
      <xdr:col>11</xdr:col>
      <xdr:colOff>762000</xdr:colOff>
      <xdr:row>4</xdr:row>
      <xdr:rowOff>222469</xdr:rowOff>
    </xdr:to>
    <xdr:pic>
      <xdr:nvPicPr>
        <xdr:cNvPr id="5" name="그림 4" descr="DD.JPG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9F4F8"/>
            </a:clrFrom>
            <a:clrTo>
              <a:srgbClr val="F9F4F8">
                <a:alpha val="0"/>
              </a:srgbClr>
            </a:clrTo>
          </a:clrChange>
          <a:lum bright="-40000" contrast="40000"/>
        </a:blip>
        <a:stretch>
          <a:fillRect/>
        </a:stretch>
      </xdr:blipFill>
      <xdr:spPr>
        <a:xfrm>
          <a:off x="6543675" y="1142999"/>
          <a:ext cx="695325" cy="7272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280;&#44256;/&#47588;&#52636;&#53685;&#44228;/&#44144;&#47000;&#47749;&#49464;&#49436;/&#44144;&#47000;&#47749;&#49464;&#49436;0062501MD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개요"/>
      <sheetName val="거래명세서"/>
      <sheetName val="보험코드"/>
    </sheetNames>
    <sheetDataSet>
      <sheetData sheetId="0"/>
      <sheetData sheetId="1">
        <row r="25">
          <cell r="I25">
            <v>227160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25"/>
  <sheetViews>
    <sheetView tabSelected="1" workbookViewId="0">
      <selection activeCell="B3" sqref="B3"/>
    </sheetView>
  </sheetViews>
  <sheetFormatPr defaultRowHeight="16.5"/>
  <cols>
    <col min="1" max="1" width="16.75" customWidth="1"/>
    <col min="2" max="2" width="34.25" customWidth="1"/>
    <col min="3" max="3" width="12" customWidth="1"/>
    <col min="4" max="4" width="6.625" customWidth="1"/>
    <col min="5" max="6" width="14.625" customWidth="1"/>
    <col min="7" max="7" width="13.25" customWidth="1"/>
  </cols>
  <sheetData>
    <row r="1" spans="1:7">
      <c r="A1" s="3" t="s">
        <v>14</v>
      </c>
      <c r="B1" s="16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 t="s">
        <v>15</v>
      </c>
      <c r="B3" s="14"/>
      <c r="C3" s="3" t="s">
        <v>27</v>
      </c>
      <c r="D3" s="3"/>
      <c r="E3" s="3"/>
      <c r="F3" s="3"/>
      <c r="G3" s="3"/>
    </row>
    <row r="4" spans="1:7">
      <c r="A4" s="3" t="s">
        <v>16</v>
      </c>
      <c r="B4" s="25"/>
      <c r="C4" s="3"/>
      <c r="D4" s="3"/>
      <c r="E4" s="3"/>
      <c r="F4" s="3"/>
      <c r="G4" s="3"/>
    </row>
    <row r="5" spans="1:7">
      <c r="A5" s="3"/>
      <c r="B5" s="17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 ht="26.25" customHeight="1">
      <c r="A7" s="10"/>
      <c r="B7" s="10" t="s">
        <v>17</v>
      </c>
      <c r="C7" s="10" t="s">
        <v>120</v>
      </c>
      <c r="D7" s="10" t="s">
        <v>18</v>
      </c>
      <c r="E7" s="10" t="s">
        <v>19</v>
      </c>
      <c r="F7" s="10" t="s">
        <v>22</v>
      </c>
      <c r="G7" s="10" t="s">
        <v>20</v>
      </c>
    </row>
    <row r="8" spans="1:7">
      <c r="A8" s="43"/>
      <c r="B8" s="26" t="e">
        <f t="shared" ref="B8" si="0">VLOOKUP(A8,코드1,2,0)</f>
        <v>#N/A</v>
      </c>
      <c r="C8" s="19"/>
      <c r="D8" s="42"/>
      <c r="E8" s="27" t="e">
        <f t="shared" ref="E8" si="1">VLOOKUP(A8,코드1,3,0)</f>
        <v>#N/A</v>
      </c>
      <c r="F8" s="12" t="e">
        <f t="shared" ref="F8" si="2">D8*E8</f>
        <v>#N/A</v>
      </c>
      <c r="G8" s="18"/>
    </row>
    <row r="9" spans="1:7">
      <c r="A9" s="29"/>
      <c r="B9" s="26" t="e">
        <f t="shared" ref="B9" si="3">VLOOKUP(A9,코드1,2,0)</f>
        <v>#N/A</v>
      </c>
      <c r="C9" s="19"/>
      <c r="D9" s="122"/>
      <c r="E9" s="27" t="e">
        <f t="shared" ref="E9" si="4">VLOOKUP(A9,코드1,3,0)</f>
        <v>#N/A</v>
      </c>
      <c r="F9" s="12" t="e">
        <f t="shared" ref="F9" si="5">D9*E9</f>
        <v>#N/A</v>
      </c>
      <c r="G9" s="18"/>
    </row>
    <row r="10" spans="1:7">
      <c r="A10" s="29"/>
      <c r="B10" s="26" t="e">
        <f t="shared" ref="B10:B12" si="6">VLOOKUP(A10,코드1,2,0)</f>
        <v>#N/A</v>
      </c>
      <c r="C10" s="19"/>
      <c r="D10" s="123"/>
      <c r="E10" s="27" t="e">
        <f t="shared" ref="E10:E12" si="7">VLOOKUP(A10,코드1,3,0)</f>
        <v>#N/A</v>
      </c>
      <c r="F10" s="12" t="e">
        <f t="shared" ref="F10:F12" si="8">D10*E10</f>
        <v>#N/A</v>
      </c>
      <c r="G10" s="18"/>
    </row>
    <row r="11" spans="1:7">
      <c r="A11" s="29"/>
      <c r="B11" s="26" t="e">
        <f t="shared" si="6"/>
        <v>#N/A</v>
      </c>
      <c r="C11" s="19"/>
      <c r="D11" s="123"/>
      <c r="E11" s="27" t="e">
        <f t="shared" si="7"/>
        <v>#N/A</v>
      </c>
      <c r="F11" s="12" t="e">
        <f t="shared" si="8"/>
        <v>#N/A</v>
      </c>
      <c r="G11" s="44"/>
    </row>
    <row r="12" spans="1:7">
      <c r="A12" s="29"/>
      <c r="B12" s="26" t="e">
        <f t="shared" si="6"/>
        <v>#N/A</v>
      </c>
      <c r="C12" s="19"/>
      <c r="D12" s="123"/>
      <c r="E12" s="27" t="e">
        <f t="shared" si="7"/>
        <v>#N/A</v>
      </c>
      <c r="F12" s="12" t="e">
        <f t="shared" si="8"/>
        <v>#N/A</v>
      </c>
      <c r="G12" s="18"/>
    </row>
    <row r="13" spans="1:7">
      <c r="A13" s="29"/>
      <c r="B13" s="26"/>
      <c r="C13" s="19"/>
      <c r="D13" s="121"/>
      <c r="E13" s="27"/>
      <c r="F13" s="12"/>
      <c r="G13" s="18"/>
    </row>
    <row r="14" spans="1:7">
      <c r="A14" s="29"/>
      <c r="B14" s="26"/>
      <c r="C14" s="19"/>
      <c r="D14" s="120"/>
      <c r="E14" s="27"/>
      <c r="F14" s="12"/>
      <c r="G14" s="18"/>
    </row>
    <row r="15" spans="1:7">
      <c r="A15" s="29"/>
      <c r="B15" s="26"/>
      <c r="C15" s="19"/>
      <c r="D15" s="120"/>
      <c r="E15" s="27"/>
      <c r="F15" s="12"/>
      <c r="G15" s="18"/>
    </row>
    <row r="16" spans="1:7">
      <c r="A16" s="24"/>
      <c r="B16" s="26"/>
      <c r="C16" s="19"/>
      <c r="D16" s="41"/>
      <c r="E16" s="15"/>
      <c r="F16" s="12">
        <f t="shared" ref="F16:F23" si="9">D16*E16</f>
        <v>0</v>
      </c>
      <c r="G16" s="18"/>
    </row>
    <row r="17" spans="1:7">
      <c r="A17" s="24"/>
      <c r="B17" s="26"/>
      <c r="C17" s="19"/>
      <c r="D17" s="41"/>
      <c r="E17" s="15"/>
      <c r="F17" s="12">
        <f t="shared" si="9"/>
        <v>0</v>
      </c>
      <c r="G17" s="18"/>
    </row>
    <row r="18" spans="1:7">
      <c r="A18" s="24"/>
      <c r="B18" s="26"/>
      <c r="C18" s="19"/>
      <c r="D18" s="18"/>
      <c r="E18" s="15"/>
      <c r="F18" s="12">
        <f t="shared" si="9"/>
        <v>0</v>
      </c>
      <c r="G18" s="18"/>
    </row>
    <row r="19" spans="1:7">
      <c r="A19" s="24"/>
      <c r="B19" s="26"/>
      <c r="C19" s="19"/>
      <c r="D19" s="18"/>
      <c r="E19" s="15"/>
      <c r="F19" s="12">
        <f t="shared" si="9"/>
        <v>0</v>
      </c>
      <c r="G19" s="18"/>
    </row>
    <row r="20" spans="1:7">
      <c r="A20" s="11"/>
      <c r="B20" s="11"/>
      <c r="C20" s="19"/>
      <c r="D20" s="18"/>
      <c r="E20" s="15"/>
      <c r="F20" s="12">
        <f t="shared" si="9"/>
        <v>0</v>
      </c>
      <c r="G20" s="18"/>
    </row>
    <row r="21" spans="1:7">
      <c r="A21" s="11"/>
      <c r="B21" s="11"/>
      <c r="C21" s="19"/>
      <c r="D21" s="18"/>
      <c r="E21" s="15"/>
      <c r="F21" s="12">
        <f t="shared" si="9"/>
        <v>0</v>
      </c>
      <c r="G21" s="18"/>
    </row>
    <row r="22" spans="1:7">
      <c r="A22" s="11"/>
      <c r="B22" s="11"/>
      <c r="C22" s="19"/>
      <c r="D22" s="18"/>
      <c r="E22" s="15"/>
      <c r="F22" s="12">
        <f t="shared" si="9"/>
        <v>0</v>
      </c>
      <c r="G22" s="18"/>
    </row>
    <row r="23" spans="1:7">
      <c r="A23" s="11"/>
      <c r="B23" s="11"/>
      <c r="C23" s="19"/>
      <c r="D23" s="18"/>
      <c r="E23" s="15"/>
      <c r="F23" s="12">
        <f t="shared" si="9"/>
        <v>0</v>
      </c>
      <c r="G23" s="18"/>
    </row>
    <row r="24" spans="1:7" ht="24.75" customHeight="1">
      <c r="A24" s="5" t="s">
        <v>23</v>
      </c>
      <c r="B24" s="9"/>
      <c r="C24" s="9"/>
      <c r="D24" s="9"/>
      <c r="E24" s="9"/>
      <c r="F24" s="13" t="e">
        <f>SUM(F8:F23)</f>
        <v>#N/A</v>
      </c>
      <c r="G24" s="9"/>
    </row>
    <row r="25" spans="1:7" ht="30" customHeight="1">
      <c r="A25" s="18" t="s">
        <v>116</v>
      </c>
      <c r="B25" s="33"/>
      <c r="C25" s="124" t="s">
        <v>115</v>
      </c>
      <c r="D25" s="124"/>
      <c r="E25" s="125"/>
      <c r="F25" s="126"/>
      <c r="G25" s="127"/>
    </row>
  </sheetData>
  <mergeCells count="2">
    <mergeCell ref="C25:D25"/>
    <mergeCell ref="E25:G25"/>
  </mergeCells>
  <phoneticPr fontId="2" type="noConversion"/>
  <dataValidations count="1">
    <dataValidation type="list" allowBlank="1" showInputMessage="1" showErrorMessage="1" sqref="B1">
      <formula1>"수영,서부산,부산센텀메디칼,명인메디칼,부민병원,홍제병원"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L30"/>
  <sheetViews>
    <sheetView view="pageLayout" workbookViewId="0">
      <selection activeCell="B10" sqref="B10"/>
    </sheetView>
  </sheetViews>
  <sheetFormatPr defaultRowHeight="16.5"/>
  <cols>
    <col min="1" max="1" width="11.5" customWidth="1"/>
    <col min="2" max="2" width="33" customWidth="1"/>
    <col min="3" max="3" width="3.5" customWidth="1"/>
    <col min="4" max="4" width="5.25" customWidth="1"/>
    <col min="5" max="5" width="4.625" customWidth="1"/>
    <col min="6" max="6" width="0.375" customWidth="1"/>
    <col min="7" max="7" width="4.875" customWidth="1"/>
    <col min="8" max="8" width="7.25" customWidth="1"/>
    <col min="9" max="9" width="5.125" customWidth="1"/>
    <col min="10" max="10" width="3.25" customWidth="1"/>
    <col min="11" max="11" width="4.25" customWidth="1"/>
    <col min="12" max="12" width="10.125" customWidth="1"/>
  </cols>
  <sheetData>
    <row r="1" spans="1:12" ht="45.75" customHeight="1" thickBot="1">
      <c r="A1" s="146" t="s">
        <v>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40.5" customHeight="1" thickBot="1">
      <c r="A2" s="147" t="str">
        <f>IF(RIGHT(B4)="2","  부산센텀병원 귀하",IF(RIGHT(B4)="1","  의료법인 센텀의료재단 귀하",IF(RIGHT(B4)="3","  부산센텀메디칼 귀하",IF(RIGHT(B4)="4","  명인메디칼 귀하",IF(RIGHT(B4)="5"," 인당의료재단 부민병원 귀하",IF(RIGHT(B4)="6","  홍제병원 귀하",IF(RIGHT(B4)="7","  화명일신 기독병원 귀하","")))))))</f>
        <v/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</row>
    <row r="3" spans="1:12" ht="21.95" customHeight="1">
      <c r="A3" s="1"/>
      <c r="B3" s="2"/>
      <c r="C3" s="165" t="s">
        <v>12</v>
      </c>
      <c r="D3" s="168" t="s">
        <v>9</v>
      </c>
      <c r="E3" s="169"/>
      <c r="F3" s="175" t="s">
        <v>145</v>
      </c>
      <c r="G3" s="176"/>
      <c r="H3" s="176"/>
      <c r="I3" s="177"/>
      <c r="J3" s="177"/>
      <c r="K3" s="177"/>
      <c r="L3" s="178"/>
    </row>
    <row r="4" spans="1:12" ht="21.95" customHeight="1">
      <c r="A4" s="1" t="s">
        <v>21</v>
      </c>
      <c r="B4" s="23">
        <f>개요!B3</f>
        <v>0</v>
      </c>
      <c r="C4" s="166"/>
      <c r="D4" s="157" t="s">
        <v>10</v>
      </c>
      <c r="E4" s="158"/>
      <c r="F4" s="158" t="s">
        <v>144</v>
      </c>
      <c r="G4" s="158"/>
      <c r="H4" s="158"/>
      <c r="I4" s="158" t="s">
        <v>25</v>
      </c>
      <c r="J4" s="158"/>
      <c r="K4" s="152" t="s">
        <v>149</v>
      </c>
      <c r="L4" s="153"/>
    </row>
    <row r="5" spans="1:12" ht="21.95" customHeight="1">
      <c r="A5" s="1" t="s">
        <v>7</v>
      </c>
      <c r="B5" s="20">
        <f>개요!B4</f>
        <v>0</v>
      </c>
      <c r="C5" s="166"/>
      <c r="D5" s="157" t="s">
        <v>24</v>
      </c>
      <c r="E5" s="158"/>
      <c r="F5" s="161" t="s">
        <v>146</v>
      </c>
      <c r="G5" s="162"/>
      <c r="H5" s="162"/>
      <c r="I5" s="162"/>
      <c r="J5" s="162"/>
      <c r="K5" s="163"/>
      <c r="L5" s="164"/>
    </row>
    <row r="6" spans="1:12" ht="21.95" customHeight="1" thickBot="1">
      <c r="A6" s="1"/>
      <c r="B6" s="21"/>
      <c r="C6" s="167"/>
      <c r="D6" s="159" t="s">
        <v>11</v>
      </c>
      <c r="E6" s="160"/>
      <c r="F6" s="160" t="s">
        <v>13</v>
      </c>
      <c r="G6" s="160"/>
      <c r="H6" s="160"/>
      <c r="I6" s="160" t="s">
        <v>26</v>
      </c>
      <c r="J6" s="160"/>
      <c r="K6" s="150" t="s">
        <v>148</v>
      </c>
      <c r="L6" s="151"/>
    </row>
    <row r="7" spans="1:12" ht="32.25" customHeight="1" thickBot="1">
      <c r="A7" s="4" t="s">
        <v>5</v>
      </c>
      <c r="B7" s="170" t="e">
        <f>합계</f>
        <v>#N/A</v>
      </c>
      <c r="C7" s="171"/>
      <c r="D7" s="171"/>
      <c r="E7" s="171"/>
      <c r="F7" s="171"/>
      <c r="G7" s="171"/>
      <c r="H7" s="172" t="e">
        <f>합계</f>
        <v>#N/A</v>
      </c>
      <c r="I7" s="173"/>
      <c r="J7" s="173"/>
      <c r="K7" s="173"/>
      <c r="L7" s="174"/>
    </row>
    <row r="8" spans="1:12" ht="23.1" customHeight="1">
      <c r="A8" s="6" t="s">
        <v>106</v>
      </c>
      <c r="B8" s="7" t="s">
        <v>0</v>
      </c>
      <c r="C8" s="154" t="s">
        <v>217</v>
      </c>
      <c r="D8" s="183"/>
      <c r="E8" s="154" t="s">
        <v>1</v>
      </c>
      <c r="F8" s="183"/>
      <c r="G8" s="154" t="s">
        <v>2</v>
      </c>
      <c r="H8" s="183"/>
      <c r="I8" s="154" t="s">
        <v>3</v>
      </c>
      <c r="J8" s="155"/>
      <c r="K8" s="156"/>
      <c r="L8" s="8" t="s">
        <v>4</v>
      </c>
    </row>
    <row r="9" spans="1:12" ht="23.1" customHeight="1">
      <c r="A9" s="45" t="str">
        <f>LEFT(개요!A8,10)</f>
        <v/>
      </c>
      <c r="B9" s="28" t="e">
        <f>개요!B8</f>
        <v>#N/A</v>
      </c>
      <c r="C9" s="133">
        <f>개요!C8</f>
        <v>0</v>
      </c>
      <c r="D9" s="134"/>
      <c r="E9" s="133">
        <f>개요!D8</f>
        <v>0</v>
      </c>
      <c r="F9" s="134"/>
      <c r="G9" s="131" t="e">
        <f>개요!E8</f>
        <v>#N/A</v>
      </c>
      <c r="H9" s="132"/>
      <c r="I9" s="128" t="e">
        <f>개요!F8</f>
        <v>#N/A</v>
      </c>
      <c r="J9" s="129"/>
      <c r="K9" s="130"/>
      <c r="L9" s="22">
        <f>개요!G8</f>
        <v>0</v>
      </c>
    </row>
    <row r="10" spans="1:12" ht="23.1" customHeight="1">
      <c r="A10" s="45" t="str">
        <f>LEFT(개요!A9,10)</f>
        <v/>
      </c>
      <c r="B10" s="28" t="e">
        <f>개요!B9</f>
        <v>#N/A</v>
      </c>
      <c r="C10" s="133">
        <f>개요!C9</f>
        <v>0</v>
      </c>
      <c r="D10" s="134"/>
      <c r="E10" s="133">
        <f>개요!D9</f>
        <v>0</v>
      </c>
      <c r="F10" s="134"/>
      <c r="G10" s="131" t="e">
        <f>개요!E9</f>
        <v>#N/A</v>
      </c>
      <c r="H10" s="132"/>
      <c r="I10" s="128" t="e">
        <f>개요!F9</f>
        <v>#N/A</v>
      </c>
      <c r="J10" s="129"/>
      <c r="K10" s="130"/>
      <c r="L10" s="22">
        <f>개요!G9</f>
        <v>0</v>
      </c>
    </row>
    <row r="11" spans="1:12" ht="23.1" customHeight="1">
      <c r="A11" s="45" t="str">
        <f>LEFT(개요!A10,10)</f>
        <v/>
      </c>
      <c r="B11" s="28" t="e">
        <f>개요!B10</f>
        <v>#N/A</v>
      </c>
      <c r="C11" s="133">
        <f>개요!C10</f>
        <v>0</v>
      </c>
      <c r="D11" s="134"/>
      <c r="E11" s="133">
        <f>개요!D10</f>
        <v>0</v>
      </c>
      <c r="F11" s="134"/>
      <c r="G11" s="131" t="e">
        <f>개요!E10</f>
        <v>#N/A</v>
      </c>
      <c r="H11" s="132"/>
      <c r="I11" s="128" t="e">
        <f>개요!F10</f>
        <v>#N/A</v>
      </c>
      <c r="J11" s="129"/>
      <c r="K11" s="130"/>
      <c r="L11" s="22">
        <f>개요!G10</f>
        <v>0</v>
      </c>
    </row>
    <row r="12" spans="1:12" ht="23.1" customHeight="1">
      <c r="A12" s="45" t="str">
        <f>LEFT(개요!A11,10)</f>
        <v/>
      </c>
      <c r="B12" s="28" t="e">
        <f>개요!B11</f>
        <v>#N/A</v>
      </c>
      <c r="C12" s="184">
        <f>개요!C11</f>
        <v>0</v>
      </c>
      <c r="D12" s="185"/>
      <c r="E12" s="133">
        <f>개요!D11</f>
        <v>0</v>
      </c>
      <c r="F12" s="134"/>
      <c r="G12" s="131" t="e">
        <f>개요!E11</f>
        <v>#N/A</v>
      </c>
      <c r="H12" s="132"/>
      <c r="I12" s="128" t="e">
        <f>개요!F11</f>
        <v>#N/A</v>
      </c>
      <c r="J12" s="129"/>
      <c r="K12" s="130"/>
      <c r="L12" s="22">
        <f>개요!G11</f>
        <v>0</v>
      </c>
    </row>
    <row r="13" spans="1:12" ht="23.1" customHeight="1">
      <c r="A13" s="45" t="str">
        <f>LEFT(개요!A12,10)</f>
        <v/>
      </c>
      <c r="B13" s="28" t="e">
        <f>개요!B12</f>
        <v>#N/A</v>
      </c>
      <c r="C13" s="133">
        <f>개요!C12</f>
        <v>0</v>
      </c>
      <c r="D13" s="134"/>
      <c r="E13" s="133">
        <f>개요!D12</f>
        <v>0</v>
      </c>
      <c r="F13" s="134"/>
      <c r="G13" s="131" t="e">
        <f>개요!E12</f>
        <v>#N/A</v>
      </c>
      <c r="H13" s="132"/>
      <c r="I13" s="128" t="e">
        <f>개요!F12</f>
        <v>#N/A</v>
      </c>
      <c r="J13" s="129"/>
      <c r="K13" s="130"/>
      <c r="L13" s="22">
        <f>개요!G12</f>
        <v>0</v>
      </c>
    </row>
    <row r="14" spans="1:12" ht="23.1" customHeight="1">
      <c r="A14" s="45" t="str">
        <f>LEFT(개요!A13,10)</f>
        <v/>
      </c>
      <c r="B14" s="28">
        <f>개요!B13</f>
        <v>0</v>
      </c>
      <c r="C14" s="133">
        <f>개요!C13</f>
        <v>0</v>
      </c>
      <c r="D14" s="134"/>
      <c r="E14" s="133">
        <f>개요!D13</f>
        <v>0</v>
      </c>
      <c r="F14" s="134"/>
      <c r="G14" s="131">
        <f>개요!E13</f>
        <v>0</v>
      </c>
      <c r="H14" s="132"/>
      <c r="I14" s="128">
        <f>개요!F13</f>
        <v>0</v>
      </c>
      <c r="J14" s="129"/>
      <c r="K14" s="130"/>
      <c r="L14" s="22">
        <f>개요!G13</f>
        <v>0</v>
      </c>
    </row>
    <row r="15" spans="1:12" ht="23.1" customHeight="1">
      <c r="A15" s="45" t="str">
        <f>LEFT(개요!A14,10)</f>
        <v/>
      </c>
      <c r="B15" s="28">
        <f>개요!B14</f>
        <v>0</v>
      </c>
      <c r="C15" s="133">
        <f>개요!C14</f>
        <v>0</v>
      </c>
      <c r="D15" s="134"/>
      <c r="E15" s="133">
        <f>개요!D14</f>
        <v>0</v>
      </c>
      <c r="F15" s="134"/>
      <c r="G15" s="131">
        <f>개요!E14</f>
        <v>0</v>
      </c>
      <c r="H15" s="132"/>
      <c r="I15" s="128">
        <f>개요!F14</f>
        <v>0</v>
      </c>
      <c r="J15" s="129"/>
      <c r="K15" s="130"/>
      <c r="L15" s="22">
        <f>개요!G14</f>
        <v>0</v>
      </c>
    </row>
    <row r="16" spans="1:12" ht="23.1" customHeight="1">
      <c r="A16" s="45" t="str">
        <f>LEFT(개요!A15,10)</f>
        <v/>
      </c>
      <c r="B16" s="28">
        <f>개요!B15</f>
        <v>0</v>
      </c>
      <c r="C16" s="133">
        <f>개요!C15</f>
        <v>0</v>
      </c>
      <c r="D16" s="134"/>
      <c r="E16" s="133">
        <f>개요!D15</f>
        <v>0</v>
      </c>
      <c r="F16" s="134"/>
      <c r="G16" s="131">
        <f>개요!E15</f>
        <v>0</v>
      </c>
      <c r="H16" s="132"/>
      <c r="I16" s="128">
        <f>개요!F15</f>
        <v>0</v>
      </c>
      <c r="J16" s="129"/>
      <c r="K16" s="130"/>
      <c r="L16" s="22">
        <f>개요!G15</f>
        <v>0</v>
      </c>
    </row>
    <row r="17" spans="1:12" ht="23.1" customHeight="1">
      <c r="A17" s="45" t="str">
        <f>LEFT(개요!A16,10)</f>
        <v/>
      </c>
      <c r="B17" s="28">
        <f>개요!B16</f>
        <v>0</v>
      </c>
      <c r="C17" s="133">
        <f>개요!C16</f>
        <v>0</v>
      </c>
      <c r="D17" s="134"/>
      <c r="E17" s="133">
        <f>개요!D16</f>
        <v>0</v>
      </c>
      <c r="F17" s="134"/>
      <c r="G17" s="131">
        <f>개요!E16</f>
        <v>0</v>
      </c>
      <c r="H17" s="132"/>
      <c r="I17" s="128">
        <f>개요!F16</f>
        <v>0</v>
      </c>
      <c r="J17" s="129"/>
      <c r="K17" s="130"/>
      <c r="L17" s="22">
        <f>개요!G16</f>
        <v>0</v>
      </c>
    </row>
    <row r="18" spans="1:12" ht="23.1" customHeight="1">
      <c r="A18" s="45" t="str">
        <f>LEFT(개요!A17,10)</f>
        <v/>
      </c>
      <c r="B18" s="28">
        <f>개요!B17</f>
        <v>0</v>
      </c>
      <c r="C18" s="133">
        <f>개요!C17</f>
        <v>0</v>
      </c>
      <c r="D18" s="134"/>
      <c r="E18" s="133">
        <f>개요!D17</f>
        <v>0</v>
      </c>
      <c r="F18" s="134"/>
      <c r="G18" s="131">
        <f>개요!E17</f>
        <v>0</v>
      </c>
      <c r="H18" s="132"/>
      <c r="I18" s="128">
        <f>개요!F17</f>
        <v>0</v>
      </c>
      <c r="J18" s="129"/>
      <c r="K18" s="130"/>
      <c r="L18" s="22">
        <f>개요!G17</f>
        <v>0</v>
      </c>
    </row>
    <row r="19" spans="1:12" ht="23.1" customHeight="1">
      <c r="A19" s="45" t="str">
        <f>LEFT(개요!A18,10)</f>
        <v/>
      </c>
      <c r="B19" s="28">
        <f>개요!B18</f>
        <v>0</v>
      </c>
      <c r="C19" s="133">
        <f>개요!C18</f>
        <v>0</v>
      </c>
      <c r="D19" s="134"/>
      <c r="E19" s="133">
        <f>개요!D18</f>
        <v>0</v>
      </c>
      <c r="F19" s="134"/>
      <c r="G19" s="131">
        <f>개요!E18</f>
        <v>0</v>
      </c>
      <c r="H19" s="132"/>
      <c r="I19" s="128">
        <f>개요!F18</f>
        <v>0</v>
      </c>
      <c r="J19" s="129"/>
      <c r="K19" s="130"/>
      <c r="L19" s="22">
        <f>개요!G18</f>
        <v>0</v>
      </c>
    </row>
    <row r="20" spans="1:12" ht="23.1" customHeight="1">
      <c r="A20" s="45" t="str">
        <f>LEFT(개요!A19,10)</f>
        <v/>
      </c>
      <c r="B20" s="28">
        <f>개요!B19</f>
        <v>0</v>
      </c>
      <c r="C20" s="133">
        <f>개요!C19</f>
        <v>0</v>
      </c>
      <c r="D20" s="134"/>
      <c r="E20" s="133">
        <f>개요!D19</f>
        <v>0</v>
      </c>
      <c r="F20" s="134"/>
      <c r="G20" s="131">
        <f>개요!E19</f>
        <v>0</v>
      </c>
      <c r="H20" s="132"/>
      <c r="I20" s="128">
        <f>개요!F19</f>
        <v>0</v>
      </c>
      <c r="J20" s="129"/>
      <c r="K20" s="130"/>
      <c r="L20" s="22">
        <f>개요!G19</f>
        <v>0</v>
      </c>
    </row>
    <row r="21" spans="1:12" ht="23.1" customHeight="1">
      <c r="A21" s="45" t="str">
        <f>LEFT(개요!A20,10)</f>
        <v/>
      </c>
      <c r="B21" s="28">
        <f>개요!B20</f>
        <v>0</v>
      </c>
      <c r="C21" s="133">
        <f>개요!C20</f>
        <v>0</v>
      </c>
      <c r="D21" s="134"/>
      <c r="E21" s="133">
        <f>개요!D20</f>
        <v>0</v>
      </c>
      <c r="F21" s="134"/>
      <c r="G21" s="131">
        <f>개요!E20</f>
        <v>0</v>
      </c>
      <c r="H21" s="132"/>
      <c r="I21" s="128">
        <f>개요!F20</f>
        <v>0</v>
      </c>
      <c r="J21" s="129"/>
      <c r="K21" s="130"/>
      <c r="L21" s="22">
        <f>개요!G20</f>
        <v>0</v>
      </c>
    </row>
    <row r="22" spans="1:12" ht="23.1" customHeight="1">
      <c r="A22" s="45" t="str">
        <f>LEFT(개요!A21,10)</f>
        <v/>
      </c>
      <c r="B22" s="28">
        <f>개요!B21</f>
        <v>0</v>
      </c>
      <c r="C22" s="133">
        <f>개요!C21</f>
        <v>0</v>
      </c>
      <c r="D22" s="134"/>
      <c r="E22" s="133">
        <f>개요!D21</f>
        <v>0</v>
      </c>
      <c r="F22" s="134"/>
      <c r="G22" s="131">
        <f>개요!E21</f>
        <v>0</v>
      </c>
      <c r="H22" s="132"/>
      <c r="I22" s="128">
        <f>개요!F21</f>
        <v>0</v>
      </c>
      <c r="J22" s="129"/>
      <c r="K22" s="130"/>
      <c r="L22" s="22">
        <f>개요!G21</f>
        <v>0</v>
      </c>
    </row>
    <row r="23" spans="1:12" ht="23.1" customHeight="1">
      <c r="A23" s="45" t="str">
        <f>LEFT(개요!A22,10)</f>
        <v/>
      </c>
      <c r="B23" s="28">
        <f>개요!B22</f>
        <v>0</v>
      </c>
      <c r="C23" s="133">
        <f>개요!C22</f>
        <v>0</v>
      </c>
      <c r="D23" s="134"/>
      <c r="E23" s="133">
        <f>개요!D22</f>
        <v>0</v>
      </c>
      <c r="F23" s="134"/>
      <c r="G23" s="131">
        <f>개요!E22</f>
        <v>0</v>
      </c>
      <c r="H23" s="132"/>
      <c r="I23" s="128">
        <f>개요!F22</f>
        <v>0</v>
      </c>
      <c r="J23" s="129"/>
      <c r="K23" s="130"/>
      <c r="L23" s="22">
        <f>개요!G22</f>
        <v>0</v>
      </c>
    </row>
    <row r="24" spans="1:12" ht="23.1" customHeight="1">
      <c r="A24" s="45" t="str">
        <f>LEFT(개요!A23,10)</f>
        <v/>
      </c>
      <c r="B24" s="28">
        <f>개요!B23</f>
        <v>0</v>
      </c>
      <c r="C24" s="133">
        <f>개요!C23</f>
        <v>0</v>
      </c>
      <c r="D24" s="134"/>
      <c r="E24" s="133">
        <f>개요!D23</f>
        <v>0</v>
      </c>
      <c r="F24" s="134"/>
      <c r="G24" s="131">
        <f>개요!E23</f>
        <v>0</v>
      </c>
      <c r="H24" s="132"/>
      <c r="I24" s="128">
        <f>개요!F23</f>
        <v>0</v>
      </c>
      <c r="J24" s="129"/>
      <c r="K24" s="130"/>
      <c r="L24" s="22">
        <f>개요!G23</f>
        <v>0</v>
      </c>
    </row>
    <row r="25" spans="1:12" ht="23.1" customHeight="1" thickBot="1">
      <c r="A25" s="30" t="s">
        <v>8</v>
      </c>
      <c r="B25" s="31"/>
      <c r="C25" s="139"/>
      <c r="D25" s="140"/>
      <c r="E25" s="141"/>
      <c r="F25" s="142"/>
      <c r="G25" s="141"/>
      <c r="H25" s="142"/>
      <c r="I25" s="143" t="e">
        <f>개요!F24</f>
        <v>#N/A</v>
      </c>
      <c r="J25" s="144"/>
      <c r="K25" s="145"/>
      <c r="L25" s="32"/>
    </row>
    <row r="26" spans="1:12" ht="6.75" customHeight="1" thickBot="1">
      <c r="A26" s="36"/>
      <c r="B26" s="37"/>
      <c r="C26" s="37"/>
      <c r="D26" s="37"/>
      <c r="E26" s="38"/>
      <c r="F26" s="38"/>
      <c r="G26" s="38"/>
      <c r="H26" s="38"/>
      <c r="I26" s="39"/>
      <c r="J26" s="40"/>
      <c r="K26" s="40"/>
      <c r="L26" s="37"/>
    </row>
    <row r="27" spans="1:12" ht="42" customHeight="1" thickBot="1">
      <c r="A27" s="34" t="s">
        <v>116</v>
      </c>
      <c r="B27" s="35">
        <f>개요!B25</f>
        <v>0</v>
      </c>
      <c r="C27" s="179" t="s">
        <v>117</v>
      </c>
      <c r="D27" s="179"/>
      <c r="E27" s="179"/>
      <c r="F27" s="179"/>
      <c r="G27" s="180">
        <f>개요!E25</f>
        <v>0</v>
      </c>
      <c r="H27" s="181"/>
      <c r="I27" s="181"/>
      <c r="J27" s="181"/>
      <c r="K27" s="181"/>
      <c r="L27" s="182"/>
    </row>
    <row r="28" spans="1:12">
      <c r="A28" s="3"/>
      <c r="B28" s="3"/>
      <c r="C28" s="3"/>
      <c r="D28" s="3"/>
      <c r="E28" s="3"/>
      <c r="F28" s="3"/>
      <c r="G28" s="3"/>
      <c r="H28" s="3"/>
      <c r="I28" s="135" t="s">
        <v>147</v>
      </c>
      <c r="J28" s="136"/>
      <c r="K28" s="136"/>
      <c r="L28" s="136"/>
    </row>
    <row r="29" spans="1:12">
      <c r="A29" s="3"/>
      <c r="B29" s="3"/>
      <c r="C29" s="3"/>
      <c r="D29" s="3"/>
      <c r="E29" s="3"/>
      <c r="F29" s="3"/>
      <c r="G29" s="3"/>
      <c r="H29" s="3"/>
      <c r="I29" s="137"/>
      <c r="J29" s="137"/>
      <c r="K29" s="137"/>
      <c r="L29" s="137"/>
    </row>
    <row r="30" spans="1:12">
      <c r="I30" s="138"/>
      <c r="J30" s="138"/>
      <c r="K30" s="138"/>
      <c r="L30" s="138"/>
    </row>
  </sheetData>
  <mergeCells count="92">
    <mergeCell ref="C27:F27"/>
    <mergeCell ref="G27:L27"/>
    <mergeCell ref="C8:D8"/>
    <mergeCell ref="E8:F8"/>
    <mergeCell ref="G8:H8"/>
    <mergeCell ref="I9:K9"/>
    <mergeCell ref="C9:D9"/>
    <mergeCell ref="C10:D10"/>
    <mergeCell ref="C11:D11"/>
    <mergeCell ref="C12:D12"/>
    <mergeCell ref="C13:D13"/>
    <mergeCell ref="C14:D14"/>
    <mergeCell ref="C15:D15"/>
    <mergeCell ref="C16:D16"/>
    <mergeCell ref="C24:D24"/>
    <mergeCell ref="E9:F9"/>
    <mergeCell ref="C3:C6"/>
    <mergeCell ref="D3:E3"/>
    <mergeCell ref="D4:E4"/>
    <mergeCell ref="B7:G7"/>
    <mergeCell ref="H7:L7"/>
    <mergeCell ref="I6:J6"/>
    <mergeCell ref="F3:L3"/>
    <mergeCell ref="A1:L1"/>
    <mergeCell ref="A2:L2"/>
    <mergeCell ref="C17:D17"/>
    <mergeCell ref="K6:L6"/>
    <mergeCell ref="K4:L4"/>
    <mergeCell ref="I8:K8"/>
    <mergeCell ref="D5:E5"/>
    <mergeCell ref="D6:E6"/>
    <mergeCell ref="F5:L5"/>
    <mergeCell ref="F4:H4"/>
    <mergeCell ref="F6:H6"/>
    <mergeCell ref="I4:J4"/>
    <mergeCell ref="E13:F13"/>
    <mergeCell ref="E14:F14"/>
    <mergeCell ref="E15:F15"/>
    <mergeCell ref="E16:F16"/>
    <mergeCell ref="E10:F10"/>
    <mergeCell ref="E11:F11"/>
    <mergeCell ref="E12:F12"/>
    <mergeCell ref="C18:D18"/>
    <mergeCell ref="C19:D19"/>
    <mergeCell ref="E19:F19"/>
    <mergeCell ref="C20:D20"/>
    <mergeCell ref="C21:D21"/>
    <mergeCell ref="I28:L30"/>
    <mergeCell ref="C22:D22"/>
    <mergeCell ref="C23:D23"/>
    <mergeCell ref="E24:F24"/>
    <mergeCell ref="E20:F20"/>
    <mergeCell ref="E21:F21"/>
    <mergeCell ref="E22:F22"/>
    <mergeCell ref="E23:F23"/>
    <mergeCell ref="C25:D25"/>
    <mergeCell ref="E25:F25"/>
    <mergeCell ref="G25:H25"/>
    <mergeCell ref="I25:K25"/>
    <mergeCell ref="I24:K24"/>
    <mergeCell ref="G24:H24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E18:F18"/>
    <mergeCell ref="E17:F17"/>
    <mergeCell ref="I15:K15"/>
    <mergeCell ref="I16:K16"/>
    <mergeCell ref="I17:K17"/>
    <mergeCell ref="I18:K18"/>
    <mergeCell ref="G18:H18"/>
    <mergeCell ref="I10:K10"/>
    <mergeCell ref="I11:K11"/>
    <mergeCell ref="I12:K12"/>
    <mergeCell ref="I13:K13"/>
    <mergeCell ref="I14:K14"/>
    <mergeCell ref="G19:H19"/>
    <mergeCell ref="G20:H20"/>
    <mergeCell ref="G21:H21"/>
    <mergeCell ref="G22:H22"/>
    <mergeCell ref="G23:H23"/>
    <mergeCell ref="I19:K19"/>
    <mergeCell ref="I20:K20"/>
    <mergeCell ref="I21:K21"/>
    <mergeCell ref="I22:K22"/>
    <mergeCell ref="I23:K23"/>
  </mergeCells>
  <phoneticPr fontId="2" type="noConversion"/>
  <printOptions horizontalCentered="1" verticalCentered="1"/>
  <pageMargins left="0.19" right="0.13" top="0.78740157480314965" bottom="0.59055118110236227" header="0.51181102362204722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67"/>
  <sheetViews>
    <sheetView workbookViewId="0">
      <selection activeCell="K10" sqref="K10"/>
    </sheetView>
  </sheetViews>
  <sheetFormatPr defaultRowHeight="16.5"/>
  <cols>
    <col min="1" max="1" width="17.5" style="193" bestFit="1" customWidth="1"/>
    <col min="2" max="2" width="25.125" style="193" bestFit="1" customWidth="1"/>
    <col min="3" max="3" width="41" style="193" bestFit="1" customWidth="1"/>
    <col min="4" max="5" width="9.625" style="109" bestFit="1" customWidth="1"/>
    <col min="6" max="6" width="7.125" style="206" bestFit="1" customWidth="1"/>
    <col min="7" max="7" width="29.375" style="207" bestFit="1" customWidth="1"/>
  </cols>
  <sheetData>
    <row r="1" spans="1:7">
      <c r="A1" s="46" t="s">
        <v>637</v>
      </c>
      <c r="B1" s="46" t="s">
        <v>638</v>
      </c>
      <c r="C1" s="46" t="s">
        <v>639</v>
      </c>
      <c r="D1" s="77" t="s">
        <v>224</v>
      </c>
      <c r="E1" s="77" t="s">
        <v>225</v>
      </c>
      <c r="F1" s="78" t="s">
        <v>3340</v>
      </c>
      <c r="G1" s="46" t="s">
        <v>3341</v>
      </c>
    </row>
    <row r="2" spans="1:7">
      <c r="A2" s="47" t="s">
        <v>262</v>
      </c>
      <c r="B2" s="47" t="s">
        <v>640</v>
      </c>
      <c r="C2" s="47" t="s">
        <v>263</v>
      </c>
      <c r="D2" s="77">
        <v>168700</v>
      </c>
      <c r="E2" s="77">
        <f>D2*0.9</f>
        <v>151830</v>
      </c>
      <c r="F2" s="79">
        <f t="shared" ref="F2:F86" si="0">(D2-E2)/D2</f>
        <v>0.1</v>
      </c>
      <c r="G2" s="46"/>
    </row>
    <row r="3" spans="1:7">
      <c r="A3" s="47" t="s">
        <v>262</v>
      </c>
      <c r="B3" s="47" t="s">
        <v>264</v>
      </c>
      <c r="C3" s="47" t="s">
        <v>265</v>
      </c>
      <c r="D3" s="77">
        <v>181985</v>
      </c>
      <c r="E3" s="77">
        <f>D3*0.8</f>
        <v>145588</v>
      </c>
      <c r="F3" s="79">
        <f t="shared" si="0"/>
        <v>0.2</v>
      </c>
      <c r="G3" s="46"/>
    </row>
    <row r="4" spans="1:7">
      <c r="A4" s="47" t="s">
        <v>262</v>
      </c>
      <c r="B4" s="47" t="s">
        <v>266</v>
      </c>
      <c r="C4" s="47" t="s">
        <v>267</v>
      </c>
      <c r="D4" s="77">
        <v>510000</v>
      </c>
      <c r="E4" s="77">
        <v>382500</v>
      </c>
      <c r="F4" s="79">
        <f t="shared" si="0"/>
        <v>0.25</v>
      </c>
      <c r="G4" s="46"/>
    </row>
    <row r="5" spans="1:7">
      <c r="A5" s="47" t="s">
        <v>262</v>
      </c>
      <c r="B5" s="47" t="s">
        <v>269</v>
      </c>
      <c r="C5" s="47" t="s">
        <v>641</v>
      </c>
      <c r="D5" s="77">
        <v>196390</v>
      </c>
      <c r="E5" s="77">
        <f t="shared" ref="E5:E9" si="1">D5*0.9</f>
        <v>176751</v>
      </c>
      <c r="F5" s="79">
        <f t="shared" si="0"/>
        <v>0.1</v>
      </c>
      <c r="G5" s="46"/>
    </row>
    <row r="6" spans="1:7">
      <c r="A6" s="47" t="s">
        <v>262</v>
      </c>
      <c r="B6" s="47" t="s">
        <v>270</v>
      </c>
      <c r="C6" s="47" t="s">
        <v>268</v>
      </c>
      <c r="D6" s="77">
        <v>196390</v>
      </c>
      <c r="E6" s="77">
        <f t="shared" si="1"/>
        <v>176751</v>
      </c>
      <c r="F6" s="79">
        <f t="shared" si="0"/>
        <v>0.1</v>
      </c>
      <c r="G6" s="46"/>
    </row>
    <row r="7" spans="1:7">
      <c r="A7" s="47" t="s">
        <v>262</v>
      </c>
      <c r="B7" s="47" t="s">
        <v>642</v>
      </c>
      <c r="C7" s="47" t="s">
        <v>643</v>
      </c>
      <c r="D7" s="77">
        <v>177910</v>
      </c>
      <c r="E7" s="77">
        <v>177910</v>
      </c>
      <c r="F7" s="79">
        <f t="shared" si="0"/>
        <v>0</v>
      </c>
      <c r="G7" s="80"/>
    </row>
    <row r="8" spans="1:7">
      <c r="A8" s="47" t="s">
        <v>262</v>
      </c>
      <c r="B8" s="47" t="s">
        <v>271</v>
      </c>
      <c r="C8" s="47" t="s">
        <v>272</v>
      </c>
      <c r="D8" s="77">
        <v>177910</v>
      </c>
      <c r="E8" s="77">
        <f t="shared" si="1"/>
        <v>160119</v>
      </c>
      <c r="F8" s="79">
        <f t="shared" si="0"/>
        <v>0.1</v>
      </c>
      <c r="G8" s="46"/>
    </row>
    <row r="9" spans="1:7">
      <c r="A9" s="47" t="s">
        <v>262</v>
      </c>
      <c r="B9" s="47" t="s">
        <v>644</v>
      </c>
      <c r="C9" s="47" t="s">
        <v>645</v>
      </c>
      <c r="D9" s="77">
        <v>219470</v>
      </c>
      <c r="E9" s="77">
        <f t="shared" si="1"/>
        <v>197523</v>
      </c>
      <c r="F9" s="79">
        <f t="shared" si="0"/>
        <v>0.1</v>
      </c>
      <c r="G9" s="80"/>
    </row>
    <row r="10" spans="1:7">
      <c r="A10" s="47" t="s">
        <v>262</v>
      </c>
      <c r="B10" s="47" t="s">
        <v>646</v>
      </c>
      <c r="C10" s="47" t="s">
        <v>273</v>
      </c>
      <c r="D10" s="77">
        <v>56180</v>
      </c>
      <c r="E10" s="77">
        <v>50560</v>
      </c>
      <c r="F10" s="79">
        <f t="shared" si="0"/>
        <v>0.10003559985760056</v>
      </c>
      <c r="G10" s="46"/>
    </row>
    <row r="11" spans="1:7">
      <c r="A11" s="47" t="s">
        <v>262</v>
      </c>
      <c r="B11" s="47" t="s">
        <v>274</v>
      </c>
      <c r="C11" s="47" t="s">
        <v>647</v>
      </c>
      <c r="D11" s="77">
        <v>73550</v>
      </c>
      <c r="E11" s="77">
        <f>D11*0.9</f>
        <v>66195</v>
      </c>
      <c r="F11" s="79">
        <f t="shared" si="0"/>
        <v>0.1</v>
      </c>
      <c r="G11" s="80"/>
    </row>
    <row r="12" spans="1:7">
      <c r="A12" s="47" t="s">
        <v>262</v>
      </c>
      <c r="B12" s="47" t="s">
        <v>648</v>
      </c>
      <c r="C12" s="47" t="s">
        <v>649</v>
      </c>
      <c r="D12" s="77">
        <v>988560</v>
      </c>
      <c r="E12" s="77">
        <v>939130</v>
      </c>
      <c r="F12" s="79">
        <f t="shared" si="0"/>
        <v>5.0002023144776239E-2</v>
      </c>
      <c r="G12" s="80"/>
    </row>
    <row r="13" spans="1:7">
      <c r="A13" s="47" t="s">
        <v>262</v>
      </c>
      <c r="B13" s="47" t="s">
        <v>650</v>
      </c>
      <c r="C13" s="47" t="s">
        <v>651</v>
      </c>
      <c r="D13" s="77">
        <v>837060</v>
      </c>
      <c r="E13" s="77">
        <v>795210</v>
      </c>
      <c r="F13" s="79">
        <f t="shared" si="0"/>
        <v>4.9996416027524908E-2</v>
      </c>
      <c r="G13" s="80"/>
    </row>
    <row r="14" spans="1:7">
      <c r="A14" s="47" t="s">
        <v>262</v>
      </c>
      <c r="B14" s="47" t="s">
        <v>652</v>
      </c>
      <c r="C14" s="47" t="s">
        <v>653</v>
      </c>
      <c r="D14" s="77">
        <v>370930</v>
      </c>
      <c r="E14" s="77">
        <v>352380</v>
      </c>
      <c r="F14" s="79">
        <f t="shared" si="0"/>
        <v>5.0009435742592943E-2</v>
      </c>
      <c r="G14" s="80"/>
    </row>
    <row r="15" spans="1:7">
      <c r="A15" s="47" t="s">
        <v>262</v>
      </c>
      <c r="B15" s="47" t="s">
        <v>275</v>
      </c>
      <c r="C15" s="47" t="s">
        <v>654</v>
      </c>
      <c r="D15" s="77">
        <v>191180</v>
      </c>
      <c r="E15" s="77">
        <f t="shared" ref="E15" si="2">D15*0.95</f>
        <v>181621</v>
      </c>
      <c r="F15" s="79">
        <f t="shared" si="0"/>
        <v>0.05</v>
      </c>
      <c r="G15" s="80"/>
    </row>
    <row r="16" spans="1:7">
      <c r="A16" s="47" t="s">
        <v>262</v>
      </c>
      <c r="B16" s="47" t="s">
        <v>655</v>
      </c>
      <c r="C16" s="47" t="s">
        <v>276</v>
      </c>
      <c r="D16" s="77">
        <v>118170</v>
      </c>
      <c r="E16" s="77">
        <f>D16*0.85</f>
        <v>100444.5</v>
      </c>
      <c r="F16" s="79">
        <f t="shared" si="0"/>
        <v>0.15</v>
      </c>
      <c r="G16" s="80"/>
    </row>
    <row r="17" spans="1:7">
      <c r="A17" s="47" t="s">
        <v>262</v>
      </c>
      <c r="B17" s="47" t="s">
        <v>277</v>
      </c>
      <c r="C17" s="47" t="s">
        <v>656</v>
      </c>
      <c r="D17" s="77">
        <v>106350</v>
      </c>
      <c r="E17" s="77">
        <v>101030</v>
      </c>
      <c r="F17" s="79">
        <f t="shared" si="0"/>
        <v>5.0023507287259052E-2</v>
      </c>
      <c r="G17" s="46"/>
    </row>
    <row r="18" spans="1:7">
      <c r="A18" s="47" t="s">
        <v>262</v>
      </c>
      <c r="B18" s="47" t="s">
        <v>278</v>
      </c>
      <c r="C18" s="47" t="s">
        <v>657</v>
      </c>
      <c r="D18" s="77">
        <v>123370</v>
      </c>
      <c r="E18" s="77">
        <f>D18*0.84</f>
        <v>103630.8</v>
      </c>
      <c r="F18" s="79">
        <f t="shared" si="0"/>
        <v>0.15999999999999998</v>
      </c>
      <c r="G18" s="46"/>
    </row>
    <row r="19" spans="1:7">
      <c r="A19" s="47" t="s">
        <v>262</v>
      </c>
      <c r="B19" s="47" t="s">
        <v>658</v>
      </c>
      <c r="C19" s="47" t="s">
        <v>659</v>
      </c>
      <c r="D19" s="77">
        <v>249400</v>
      </c>
      <c r="E19" s="77">
        <f>D19*0.4</f>
        <v>99760</v>
      </c>
      <c r="F19" s="79">
        <f t="shared" si="0"/>
        <v>0.6</v>
      </c>
      <c r="G19" s="46"/>
    </row>
    <row r="20" spans="1:7">
      <c r="A20" s="47" t="s">
        <v>262</v>
      </c>
      <c r="B20" s="47" t="s">
        <v>660</v>
      </c>
      <c r="C20" s="47" t="s">
        <v>661</v>
      </c>
      <c r="D20" s="77">
        <v>265010</v>
      </c>
      <c r="E20" s="77">
        <f>D20*0.7</f>
        <v>185507</v>
      </c>
      <c r="F20" s="79">
        <f t="shared" si="0"/>
        <v>0.3</v>
      </c>
      <c r="G20" s="46"/>
    </row>
    <row r="21" spans="1:7">
      <c r="A21" s="47" t="s">
        <v>262</v>
      </c>
      <c r="B21" s="47" t="s">
        <v>662</v>
      </c>
      <c r="C21" s="47" t="s">
        <v>663</v>
      </c>
      <c r="D21" s="77">
        <v>404600</v>
      </c>
      <c r="E21" s="77">
        <f>D21*0.9</f>
        <v>364140</v>
      </c>
      <c r="F21" s="79">
        <f t="shared" si="0"/>
        <v>0.1</v>
      </c>
      <c r="G21" s="46"/>
    </row>
    <row r="22" spans="1:7">
      <c r="A22" s="47" t="s">
        <v>262</v>
      </c>
      <c r="B22" s="47" t="s">
        <v>279</v>
      </c>
      <c r="C22" s="47" t="s">
        <v>280</v>
      </c>
      <c r="D22" s="77">
        <v>183790</v>
      </c>
      <c r="E22" s="77">
        <v>174600</v>
      </c>
      <c r="F22" s="79">
        <f t="shared" si="0"/>
        <v>5.0002720496218511E-2</v>
      </c>
      <c r="G22" s="46"/>
    </row>
    <row r="23" spans="1:7">
      <c r="A23" s="47" t="s">
        <v>262</v>
      </c>
      <c r="B23" s="47" t="s">
        <v>281</v>
      </c>
      <c r="C23" s="47" t="s">
        <v>664</v>
      </c>
      <c r="D23" s="77">
        <v>329600</v>
      </c>
      <c r="E23" s="77">
        <f>D23*0.93</f>
        <v>306528</v>
      </c>
      <c r="F23" s="79">
        <f t="shared" si="0"/>
        <v>7.0000000000000007E-2</v>
      </c>
      <c r="G23" s="46"/>
    </row>
    <row r="24" spans="1:7">
      <c r="A24" s="47" t="s">
        <v>262</v>
      </c>
      <c r="B24" s="47" t="s">
        <v>665</v>
      </c>
      <c r="C24" s="47" t="s">
        <v>664</v>
      </c>
      <c r="D24" s="77">
        <v>494400</v>
      </c>
      <c r="E24" s="77">
        <f>D24*0.93</f>
        <v>459792</v>
      </c>
      <c r="F24" s="79">
        <f t="shared" si="0"/>
        <v>7.0000000000000007E-2</v>
      </c>
      <c r="G24" s="46"/>
    </row>
    <row r="25" spans="1:7">
      <c r="A25" s="47" t="s">
        <v>262</v>
      </c>
      <c r="B25" s="47" t="s">
        <v>666</v>
      </c>
      <c r="C25" s="47" t="s">
        <v>282</v>
      </c>
      <c r="D25" s="77">
        <v>2415100</v>
      </c>
      <c r="E25" s="77">
        <f>D25*0.93</f>
        <v>2246043</v>
      </c>
      <c r="F25" s="79">
        <f t="shared" si="0"/>
        <v>7.0000000000000007E-2</v>
      </c>
      <c r="G25" s="46"/>
    </row>
    <row r="26" spans="1:7">
      <c r="A26" s="47" t="s">
        <v>262</v>
      </c>
      <c r="B26" s="47" t="s">
        <v>667</v>
      </c>
      <c r="C26" s="47" t="s">
        <v>283</v>
      </c>
      <c r="D26" s="77">
        <v>957150</v>
      </c>
      <c r="E26" s="77">
        <f>D26*0.93</f>
        <v>890149.5</v>
      </c>
      <c r="F26" s="79">
        <f t="shared" si="0"/>
        <v>7.0000000000000007E-2</v>
      </c>
      <c r="G26" s="46"/>
    </row>
    <row r="27" spans="1:7">
      <c r="A27" s="47" t="s">
        <v>262</v>
      </c>
      <c r="B27" s="47" t="s">
        <v>284</v>
      </c>
      <c r="C27" s="47" t="s">
        <v>668</v>
      </c>
      <c r="D27" s="77">
        <v>3600450</v>
      </c>
      <c r="E27" s="77">
        <f>D27*0.9</f>
        <v>3240405</v>
      </c>
      <c r="F27" s="79">
        <f t="shared" si="0"/>
        <v>0.1</v>
      </c>
      <c r="G27" s="46"/>
    </row>
    <row r="28" spans="1:7">
      <c r="A28" s="47" t="s">
        <v>262</v>
      </c>
      <c r="B28" s="47"/>
      <c r="C28" s="47" t="s">
        <v>285</v>
      </c>
      <c r="D28" s="77">
        <v>1188250</v>
      </c>
      <c r="E28" s="77">
        <f>D28*0.93</f>
        <v>1105072.5</v>
      </c>
      <c r="F28" s="79">
        <f t="shared" si="0"/>
        <v>7.0000000000000007E-2</v>
      </c>
      <c r="G28" s="46" t="s">
        <v>3342</v>
      </c>
    </row>
    <row r="29" spans="1:7">
      <c r="A29" s="47" t="s">
        <v>262</v>
      </c>
      <c r="B29" s="47"/>
      <c r="C29" s="47" t="s">
        <v>669</v>
      </c>
      <c r="D29" s="77">
        <v>414620</v>
      </c>
      <c r="E29" s="77">
        <f>D29*0.65</f>
        <v>269503</v>
      </c>
      <c r="F29" s="79">
        <f t="shared" si="0"/>
        <v>0.35</v>
      </c>
      <c r="G29" s="46" t="s">
        <v>3343</v>
      </c>
    </row>
    <row r="30" spans="1:7">
      <c r="A30" s="47"/>
      <c r="B30" s="47"/>
      <c r="C30" s="47"/>
      <c r="D30" s="77"/>
      <c r="E30" s="77"/>
      <c r="F30" s="79" t="e">
        <f t="shared" si="0"/>
        <v>#DIV/0!</v>
      </c>
      <c r="G30" s="46"/>
    </row>
    <row r="31" spans="1:7">
      <c r="A31" s="47" t="s">
        <v>286</v>
      </c>
      <c r="B31" s="47" t="s">
        <v>287</v>
      </c>
      <c r="C31" s="47" t="s">
        <v>288</v>
      </c>
      <c r="D31" s="77">
        <v>1128370</v>
      </c>
      <c r="E31" s="77">
        <f>D31*0.87</f>
        <v>981681.9</v>
      </c>
      <c r="F31" s="79">
        <f t="shared" si="0"/>
        <v>0.12999999999999998</v>
      </c>
      <c r="G31" s="46"/>
    </row>
    <row r="32" spans="1:7">
      <c r="A32" s="47" t="s">
        <v>286</v>
      </c>
      <c r="B32" s="47" t="s">
        <v>670</v>
      </c>
      <c r="C32" s="47" t="s">
        <v>671</v>
      </c>
      <c r="D32" s="77">
        <v>1447620</v>
      </c>
      <c r="E32" s="77">
        <f t="shared" ref="E32:E48" si="3">D32*0.87</f>
        <v>1259429.3999999999</v>
      </c>
      <c r="F32" s="79">
        <f t="shared" si="0"/>
        <v>0.13000000000000006</v>
      </c>
      <c r="G32" s="46"/>
    </row>
    <row r="33" spans="1:7">
      <c r="A33" s="47" t="s">
        <v>286</v>
      </c>
      <c r="B33" s="47" t="s">
        <v>672</v>
      </c>
      <c r="C33" s="47" t="s">
        <v>673</v>
      </c>
      <c r="D33" s="77">
        <v>1302870</v>
      </c>
      <c r="E33" s="77">
        <f t="shared" si="3"/>
        <v>1133496.8999999999</v>
      </c>
      <c r="F33" s="79">
        <f t="shared" si="0"/>
        <v>0.13000000000000006</v>
      </c>
      <c r="G33" s="46"/>
    </row>
    <row r="34" spans="1:7">
      <c r="A34" s="47" t="s">
        <v>286</v>
      </c>
      <c r="B34" s="47" t="s">
        <v>674</v>
      </c>
      <c r="C34" s="47" t="s">
        <v>289</v>
      </c>
      <c r="D34" s="77">
        <v>510000</v>
      </c>
      <c r="E34" s="77">
        <f t="shared" si="3"/>
        <v>443700</v>
      </c>
      <c r="F34" s="79">
        <f t="shared" si="0"/>
        <v>0.13</v>
      </c>
      <c r="G34" s="46"/>
    </row>
    <row r="35" spans="1:7">
      <c r="A35" s="47" t="s">
        <v>286</v>
      </c>
      <c r="B35" s="47" t="s">
        <v>290</v>
      </c>
      <c r="C35" s="47" t="s">
        <v>291</v>
      </c>
      <c r="D35" s="77">
        <v>459000</v>
      </c>
      <c r="E35" s="77">
        <f t="shared" si="3"/>
        <v>399330</v>
      </c>
      <c r="F35" s="79">
        <f t="shared" si="0"/>
        <v>0.13</v>
      </c>
      <c r="G35" s="46"/>
    </row>
    <row r="36" spans="1:7">
      <c r="A36" s="47" t="s">
        <v>286</v>
      </c>
      <c r="B36" s="47" t="s">
        <v>675</v>
      </c>
      <c r="C36" s="47" t="s">
        <v>676</v>
      </c>
      <c r="D36" s="77">
        <v>289760</v>
      </c>
      <c r="E36" s="77">
        <f t="shared" si="3"/>
        <v>252091.2</v>
      </c>
      <c r="F36" s="79">
        <f t="shared" si="0"/>
        <v>0.12999999999999995</v>
      </c>
      <c r="G36" s="46"/>
    </row>
    <row r="37" spans="1:7">
      <c r="A37" s="47" t="s">
        <v>286</v>
      </c>
      <c r="B37" s="47" t="s">
        <v>677</v>
      </c>
      <c r="C37" s="47" t="s">
        <v>292</v>
      </c>
      <c r="D37" s="77">
        <v>751070</v>
      </c>
      <c r="E37" s="77">
        <f t="shared" si="3"/>
        <v>653430.9</v>
      </c>
      <c r="F37" s="79">
        <f t="shared" si="0"/>
        <v>0.12999999999999998</v>
      </c>
      <c r="G37" s="46"/>
    </row>
    <row r="38" spans="1:7">
      <c r="A38" s="47" t="s">
        <v>286</v>
      </c>
      <c r="B38" s="47" t="s">
        <v>678</v>
      </c>
      <c r="C38" s="47" t="s">
        <v>293</v>
      </c>
      <c r="D38" s="77">
        <v>527450</v>
      </c>
      <c r="E38" s="77">
        <f t="shared" si="3"/>
        <v>458881.5</v>
      </c>
      <c r="F38" s="79">
        <f t="shared" si="0"/>
        <v>0.13</v>
      </c>
      <c r="G38" s="46"/>
    </row>
    <row r="39" spans="1:7">
      <c r="A39" s="47" t="s">
        <v>286</v>
      </c>
      <c r="B39" s="47" t="s">
        <v>294</v>
      </c>
      <c r="C39" s="47" t="s">
        <v>679</v>
      </c>
      <c r="D39" s="77">
        <v>214610</v>
      </c>
      <c r="E39" s="77">
        <f t="shared" si="3"/>
        <v>186710.7</v>
      </c>
      <c r="F39" s="79">
        <f t="shared" si="0"/>
        <v>0.12999999999999995</v>
      </c>
      <c r="G39" s="46"/>
    </row>
    <row r="40" spans="1:7">
      <c r="A40" s="47" t="s">
        <v>286</v>
      </c>
      <c r="B40" s="47" t="s">
        <v>680</v>
      </c>
      <c r="C40" s="47" t="s">
        <v>295</v>
      </c>
      <c r="D40" s="77">
        <v>768960</v>
      </c>
      <c r="E40" s="77">
        <f t="shared" si="3"/>
        <v>668995.19999999995</v>
      </c>
      <c r="F40" s="79">
        <f t="shared" si="0"/>
        <v>0.13000000000000006</v>
      </c>
      <c r="G40" s="46"/>
    </row>
    <row r="41" spans="1:7">
      <c r="A41" s="47" t="s">
        <v>286</v>
      </c>
      <c r="B41" s="47" t="s">
        <v>296</v>
      </c>
      <c r="C41" s="47" t="s">
        <v>297</v>
      </c>
      <c r="D41" s="77">
        <v>50670</v>
      </c>
      <c r="E41" s="77">
        <f t="shared" si="3"/>
        <v>44082.9</v>
      </c>
      <c r="F41" s="79">
        <f t="shared" si="0"/>
        <v>0.12999999999999998</v>
      </c>
      <c r="G41" s="46"/>
    </row>
    <row r="42" spans="1:7">
      <c r="A42" s="47" t="s">
        <v>286</v>
      </c>
      <c r="B42" s="47" t="s">
        <v>681</v>
      </c>
      <c r="C42" s="47" t="s">
        <v>298</v>
      </c>
      <c r="D42" s="77">
        <v>988560</v>
      </c>
      <c r="E42" s="77">
        <f t="shared" si="3"/>
        <v>860047.2</v>
      </c>
      <c r="F42" s="79">
        <f t="shared" si="0"/>
        <v>0.13000000000000006</v>
      </c>
      <c r="G42" s="46"/>
    </row>
    <row r="43" spans="1:7">
      <c r="A43" s="47" t="s">
        <v>286</v>
      </c>
      <c r="B43" s="47" t="s">
        <v>682</v>
      </c>
      <c r="C43" s="48" t="s">
        <v>683</v>
      </c>
      <c r="D43" s="77">
        <v>1862970</v>
      </c>
      <c r="E43" s="77">
        <f t="shared" si="3"/>
        <v>1620783.9</v>
      </c>
      <c r="F43" s="79">
        <f t="shared" si="0"/>
        <v>0.13000000000000006</v>
      </c>
      <c r="G43" s="46"/>
    </row>
    <row r="44" spans="1:7">
      <c r="A44" s="47" t="s">
        <v>286</v>
      </c>
      <c r="B44" s="47" t="s">
        <v>684</v>
      </c>
      <c r="C44" s="47" t="s">
        <v>685</v>
      </c>
      <c r="D44" s="77">
        <v>837060</v>
      </c>
      <c r="E44" s="77">
        <f t="shared" si="3"/>
        <v>728242.2</v>
      </c>
      <c r="F44" s="79">
        <f t="shared" si="0"/>
        <v>0.13000000000000006</v>
      </c>
      <c r="G44" s="46"/>
    </row>
    <row r="45" spans="1:7">
      <c r="A45" s="47" t="s">
        <v>286</v>
      </c>
      <c r="B45" s="47" t="s">
        <v>686</v>
      </c>
      <c r="C45" s="47" t="s">
        <v>299</v>
      </c>
      <c r="D45" s="77">
        <v>412150</v>
      </c>
      <c r="E45" s="77">
        <f t="shared" si="3"/>
        <v>358570.5</v>
      </c>
      <c r="F45" s="79">
        <f t="shared" si="0"/>
        <v>0.13</v>
      </c>
      <c r="G45" s="46"/>
    </row>
    <row r="46" spans="1:7">
      <c r="A46" s="47" t="s">
        <v>286</v>
      </c>
      <c r="B46" s="47" t="s">
        <v>28</v>
      </c>
      <c r="C46" s="47" t="s">
        <v>300</v>
      </c>
      <c r="D46" s="77">
        <v>212430</v>
      </c>
      <c r="E46" s="77">
        <f t="shared" si="3"/>
        <v>184814.1</v>
      </c>
      <c r="F46" s="79">
        <f t="shared" si="0"/>
        <v>0.12999999999999998</v>
      </c>
      <c r="G46" s="46"/>
    </row>
    <row r="47" spans="1:7">
      <c r="A47" s="47" t="s">
        <v>286</v>
      </c>
      <c r="B47" s="47" t="s">
        <v>687</v>
      </c>
      <c r="C47" s="47" t="s">
        <v>688</v>
      </c>
      <c r="D47" s="77">
        <v>417820</v>
      </c>
      <c r="E47" s="77">
        <f t="shared" si="3"/>
        <v>363503.4</v>
      </c>
      <c r="F47" s="79">
        <f t="shared" si="0"/>
        <v>0.12999999999999995</v>
      </c>
      <c r="G47" s="46"/>
    </row>
    <row r="48" spans="1:7">
      <c r="A48" s="47" t="s">
        <v>286</v>
      </c>
      <c r="B48" s="47" t="s">
        <v>689</v>
      </c>
      <c r="C48" s="47" t="s">
        <v>690</v>
      </c>
      <c r="D48" s="77">
        <v>340150</v>
      </c>
      <c r="E48" s="77">
        <f t="shared" si="3"/>
        <v>295930.5</v>
      </c>
      <c r="F48" s="79">
        <f t="shared" si="0"/>
        <v>0.13</v>
      </c>
      <c r="G48" s="46"/>
    </row>
    <row r="49" spans="1:7">
      <c r="A49" s="47" t="s">
        <v>286</v>
      </c>
      <c r="B49" s="47" t="s">
        <v>691</v>
      </c>
      <c r="C49" s="49" t="s">
        <v>692</v>
      </c>
      <c r="D49" s="81">
        <v>37000</v>
      </c>
      <c r="E49" s="81">
        <v>37000</v>
      </c>
      <c r="F49" s="79">
        <f t="shared" si="0"/>
        <v>0</v>
      </c>
      <c r="G49" s="46"/>
    </row>
    <row r="50" spans="1:7">
      <c r="A50" s="47" t="s">
        <v>286</v>
      </c>
      <c r="B50" s="47" t="s">
        <v>108</v>
      </c>
      <c r="C50" s="49" t="s">
        <v>693</v>
      </c>
      <c r="D50" s="81">
        <v>1383800</v>
      </c>
      <c r="E50" s="81">
        <v>1383800</v>
      </c>
      <c r="F50" s="79">
        <f t="shared" si="0"/>
        <v>0</v>
      </c>
      <c r="G50" s="46"/>
    </row>
    <row r="51" spans="1:7">
      <c r="A51" s="47" t="s">
        <v>286</v>
      </c>
      <c r="B51" s="186" t="s">
        <v>694</v>
      </c>
      <c r="C51" s="186" t="s">
        <v>695</v>
      </c>
      <c r="D51" s="194">
        <v>102960</v>
      </c>
      <c r="E51" s="194">
        <v>67210</v>
      </c>
      <c r="F51" s="195">
        <f>(D51-E51)/D51</f>
        <v>0.34722222222222221</v>
      </c>
      <c r="G51" s="46"/>
    </row>
    <row r="52" spans="1:7">
      <c r="A52" s="47" t="s">
        <v>286</v>
      </c>
      <c r="B52" s="56" t="s">
        <v>696</v>
      </c>
      <c r="C52" s="187" t="s">
        <v>697</v>
      </c>
      <c r="D52" s="196">
        <v>35760</v>
      </c>
      <c r="E52" s="84">
        <v>18370</v>
      </c>
      <c r="F52" s="197">
        <f t="shared" si="0"/>
        <v>0.48629753914988816</v>
      </c>
      <c r="G52" s="46"/>
    </row>
    <row r="53" spans="1:7">
      <c r="A53" s="47" t="s">
        <v>286</v>
      </c>
      <c r="B53" s="188" t="s">
        <v>698</v>
      </c>
      <c r="C53" s="189" t="s">
        <v>699</v>
      </c>
      <c r="D53" s="198">
        <v>31920</v>
      </c>
      <c r="E53" s="199">
        <v>17600</v>
      </c>
      <c r="F53" s="200">
        <f t="shared" si="0"/>
        <v>0.44862155388471175</v>
      </c>
      <c r="G53" s="46"/>
    </row>
    <row r="54" spans="1:7">
      <c r="A54" s="47" t="s">
        <v>286</v>
      </c>
      <c r="B54" s="188" t="s">
        <v>700</v>
      </c>
      <c r="C54" s="189" t="s">
        <v>701</v>
      </c>
      <c r="D54" s="198">
        <v>35280</v>
      </c>
      <c r="E54" s="199">
        <v>22000</v>
      </c>
      <c r="F54" s="200">
        <f t="shared" si="0"/>
        <v>0.37641723356009071</v>
      </c>
      <c r="G54" s="46"/>
    </row>
    <row r="55" spans="1:7">
      <c r="A55" s="47" t="s">
        <v>286</v>
      </c>
      <c r="B55" s="188" t="s">
        <v>702</v>
      </c>
      <c r="C55" s="189" t="s">
        <v>703</v>
      </c>
      <c r="D55" s="198">
        <v>36960</v>
      </c>
      <c r="E55" s="201">
        <v>25520.000000000004</v>
      </c>
      <c r="F55" s="200">
        <f t="shared" si="0"/>
        <v>0.30952380952380942</v>
      </c>
      <c r="G55" s="46"/>
    </row>
    <row r="56" spans="1:7">
      <c r="A56" s="47" t="s">
        <v>286</v>
      </c>
      <c r="B56" s="188" t="s">
        <v>704</v>
      </c>
      <c r="C56" s="189" t="s">
        <v>705</v>
      </c>
      <c r="D56" s="198">
        <v>42240</v>
      </c>
      <c r="E56" s="201">
        <v>29150.000000000004</v>
      </c>
      <c r="F56" s="200">
        <f t="shared" si="0"/>
        <v>0.30989583333333326</v>
      </c>
      <c r="G56" s="46"/>
    </row>
    <row r="57" spans="1:7">
      <c r="A57" s="47" t="s">
        <v>286</v>
      </c>
      <c r="B57" s="188" t="s">
        <v>706</v>
      </c>
      <c r="C57" s="189" t="s">
        <v>707</v>
      </c>
      <c r="D57" s="198">
        <v>48720</v>
      </c>
      <c r="E57" s="199">
        <v>21780</v>
      </c>
      <c r="F57" s="200">
        <f>(D57-E57)/D57</f>
        <v>0.55295566502463056</v>
      </c>
      <c r="G57" s="46"/>
    </row>
    <row r="58" spans="1:7">
      <c r="A58" s="47" t="s">
        <v>286</v>
      </c>
      <c r="B58" s="188" t="s">
        <v>708</v>
      </c>
      <c r="C58" s="189" t="s">
        <v>709</v>
      </c>
      <c r="D58" s="198">
        <v>118080</v>
      </c>
      <c r="E58" s="201">
        <v>85030</v>
      </c>
      <c r="F58" s="200">
        <f t="shared" si="0"/>
        <v>0.27989498644986449</v>
      </c>
      <c r="G58" s="46"/>
    </row>
    <row r="59" spans="1:7">
      <c r="A59" s="47" t="s">
        <v>286</v>
      </c>
      <c r="B59" s="188" t="s">
        <v>710</v>
      </c>
      <c r="C59" s="189" t="s">
        <v>711</v>
      </c>
      <c r="D59" s="198">
        <v>132120</v>
      </c>
      <c r="E59" s="201">
        <v>121550.00000000001</v>
      </c>
      <c r="F59" s="200">
        <f t="shared" si="0"/>
        <v>8.000302755071137E-2</v>
      </c>
      <c r="G59" s="46"/>
    </row>
    <row r="60" spans="1:7">
      <c r="A60" s="47" t="s">
        <v>286</v>
      </c>
      <c r="B60" s="188" t="s">
        <v>597</v>
      </c>
      <c r="C60" s="189" t="s">
        <v>712</v>
      </c>
      <c r="D60" s="198">
        <v>114840</v>
      </c>
      <c r="E60" s="199">
        <v>78540</v>
      </c>
      <c r="F60" s="200">
        <f t="shared" si="0"/>
        <v>0.31609195402298851</v>
      </c>
      <c r="G60" s="46"/>
    </row>
    <row r="61" spans="1:7">
      <c r="A61" s="47" t="s">
        <v>286</v>
      </c>
      <c r="B61" s="188" t="s">
        <v>599</v>
      </c>
      <c r="C61" s="189" t="s">
        <v>713</v>
      </c>
      <c r="D61" s="198">
        <v>131400</v>
      </c>
      <c r="E61" s="199">
        <v>89650</v>
      </c>
      <c r="F61" s="200">
        <f t="shared" si="0"/>
        <v>0.31773211567732118</v>
      </c>
      <c r="G61" s="46"/>
    </row>
    <row r="62" spans="1:7">
      <c r="A62" s="47" t="s">
        <v>286</v>
      </c>
      <c r="B62" s="188" t="s">
        <v>714</v>
      </c>
      <c r="C62" s="189" t="s">
        <v>715</v>
      </c>
      <c r="D62" s="198">
        <v>131400</v>
      </c>
      <c r="E62" s="199">
        <v>77000</v>
      </c>
      <c r="F62" s="200">
        <f t="shared" si="0"/>
        <v>0.41400304414003042</v>
      </c>
      <c r="G62" s="46"/>
    </row>
    <row r="63" spans="1:7">
      <c r="A63" s="47" t="s">
        <v>286</v>
      </c>
      <c r="B63" s="188" t="s">
        <v>716</v>
      </c>
      <c r="C63" s="189" t="s">
        <v>717</v>
      </c>
      <c r="D63" s="198">
        <v>118440</v>
      </c>
      <c r="E63" s="199">
        <v>82940</v>
      </c>
      <c r="F63" s="200">
        <f t="shared" si="0"/>
        <v>0.29972982100641676</v>
      </c>
      <c r="G63" s="46"/>
    </row>
    <row r="64" spans="1:7">
      <c r="A64" s="47" t="s">
        <v>286</v>
      </c>
      <c r="B64" s="188" t="s">
        <v>718</v>
      </c>
      <c r="C64" s="189" t="s">
        <v>719</v>
      </c>
      <c r="D64" s="198">
        <v>113400</v>
      </c>
      <c r="E64" s="201">
        <v>77330</v>
      </c>
      <c r="F64" s="200">
        <f t="shared" si="0"/>
        <v>0.31807760141093472</v>
      </c>
      <c r="G64" s="46"/>
    </row>
    <row r="65" spans="1:7">
      <c r="A65" s="47" t="s">
        <v>286</v>
      </c>
      <c r="B65" s="188" t="s">
        <v>720</v>
      </c>
      <c r="C65" s="189" t="s">
        <v>721</v>
      </c>
      <c r="D65" s="198">
        <v>107280</v>
      </c>
      <c r="E65" s="199">
        <v>81290</v>
      </c>
      <c r="F65" s="200">
        <f t="shared" si="0"/>
        <v>0.24226323639075317</v>
      </c>
      <c r="G65" s="46"/>
    </row>
    <row r="66" spans="1:7">
      <c r="A66" s="47" t="s">
        <v>286</v>
      </c>
      <c r="B66" s="188" t="s">
        <v>722</v>
      </c>
      <c r="C66" s="189" t="s">
        <v>723</v>
      </c>
      <c r="D66" s="198">
        <v>128160</v>
      </c>
      <c r="E66" s="201">
        <v>81620</v>
      </c>
      <c r="F66" s="200">
        <f t="shared" si="0"/>
        <v>0.36313982521847693</v>
      </c>
      <c r="G66" s="46"/>
    </row>
    <row r="67" spans="1:7">
      <c r="A67" s="47" t="s">
        <v>286</v>
      </c>
      <c r="B67" s="188" t="s">
        <v>724</v>
      </c>
      <c r="C67" s="189" t="s">
        <v>723</v>
      </c>
      <c r="D67" s="198">
        <v>128160</v>
      </c>
      <c r="E67" s="199">
        <v>83270</v>
      </c>
      <c r="F67" s="200">
        <f t="shared" si="0"/>
        <v>0.35026529338327089</v>
      </c>
      <c r="G67" s="46"/>
    </row>
    <row r="68" spans="1:7">
      <c r="A68" s="47" t="s">
        <v>286</v>
      </c>
      <c r="B68" s="188" t="s">
        <v>600</v>
      </c>
      <c r="C68" s="189" t="s">
        <v>725</v>
      </c>
      <c r="D68" s="198">
        <v>128160</v>
      </c>
      <c r="E68" s="199">
        <v>90530.000000000015</v>
      </c>
      <c r="F68" s="200">
        <f t="shared" si="0"/>
        <v>0.29361735330836441</v>
      </c>
      <c r="G68" s="46"/>
    </row>
    <row r="69" spans="1:7">
      <c r="A69" s="47" t="s">
        <v>286</v>
      </c>
      <c r="B69" s="188" t="s">
        <v>726</v>
      </c>
      <c r="C69" s="189" t="s">
        <v>725</v>
      </c>
      <c r="D69" s="198">
        <v>128160</v>
      </c>
      <c r="E69" s="201">
        <v>89980</v>
      </c>
      <c r="F69" s="200">
        <f t="shared" si="0"/>
        <v>0.29790886392009985</v>
      </c>
      <c r="G69" s="46"/>
    </row>
    <row r="70" spans="1:7">
      <c r="A70" s="47" t="s">
        <v>286</v>
      </c>
      <c r="B70" s="188" t="s">
        <v>598</v>
      </c>
      <c r="C70" s="189" t="s">
        <v>727</v>
      </c>
      <c r="D70" s="198">
        <v>138960</v>
      </c>
      <c r="E70" s="199">
        <v>83820</v>
      </c>
      <c r="F70" s="200">
        <f t="shared" si="0"/>
        <v>0.39680483592400689</v>
      </c>
      <c r="G70" s="46"/>
    </row>
    <row r="71" spans="1:7">
      <c r="A71" s="47" t="s">
        <v>286</v>
      </c>
      <c r="B71" s="188" t="s">
        <v>601</v>
      </c>
      <c r="C71" s="189" t="s">
        <v>728</v>
      </c>
      <c r="D71" s="198">
        <v>138960</v>
      </c>
      <c r="E71" s="201">
        <v>101090.00000000001</v>
      </c>
      <c r="F71" s="200">
        <f t="shared" si="0"/>
        <v>0.27252446747265391</v>
      </c>
      <c r="G71" s="46"/>
    </row>
    <row r="72" spans="1:7">
      <c r="A72" s="47" t="s">
        <v>286</v>
      </c>
      <c r="B72" s="188" t="s">
        <v>729</v>
      </c>
      <c r="C72" s="189" t="s">
        <v>730</v>
      </c>
      <c r="D72" s="198">
        <v>157320</v>
      </c>
      <c r="E72" s="199">
        <v>117260</v>
      </c>
      <c r="F72" s="200">
        <f t="shared" si="0"/>
        <v>0.25464022374777523</v>
      </c>
      <c r="G72" s="46"/>
    </row>
    <row r="73" spans="1:7">
      <c r="A73" s="47"/>
      <c r="B73" s="47"/>
      <c r="C73" s="49"/>
      <c r="D73" s="81"/>
      <c r="E73" s="81"/>
      <c r="F73" s="79"/>
      <c r="G73" s="46"/>
    </row>
    <row r="74" spans="1:7">
      <c r="A74" s="47" t="s">
        <v>301</v>
      </c>
      <c r="B74" s="50" t="s">
        <v>731</v>
      </c>
      <c r="C74" s="47" t="s">
        <v>732</v>
      </c>
      <c r="D74" s="77"/>
      <c r="E74" s="77"/>
      <c r="F74" s="79" t="e">
        <f t="shared" si="0"/>
        <v>#DIV/0!</v>
      </c>
      <c r="G74" s="82"/>
    </row>
    <row r="75" spans="1:7">
      <c r="A75" s="47" t="s">
        <v>301</v>
      </c>
      <c r="B75" s="51" t="s">
        <v>733</v>
      </c>
      <c r="C75" s="47" t="s">
        <v>734</v>
      </c>
      <c r="D75" s="77">
        <v>20000</v>
      </c>
      <c r="E75" s="77">
        <v>8800</v>
      </c>
      <c r="F75" s="79">
        <f t="shared" si="0"/>
        <v>0.56000000000000005</v>
      </c>
      <c r="G75" s="82"/>
    </row>
    <row r="76" spans="1:7">
      <c r="A76" s="47" t="s">
        <v>301</v>
      </c>
      <c r="B76" s="50" t="s">
        <v>735</v>
      </c>
      <c r="C76" s="47" t="s">
        <v>302</v>
      </c>
      <c r="D76" s="77">
        <v>410000</v>
      </c>
      <c r="E76" s="77">
        <v>328000</v>
      </c>
      <c r="F76" s="79">
        <f t="shared" si="0"/>
        <v>0.2</v>
      </c>
      <c r="G76" s="82"/>
    </row>
    <row r="77" spans="1:7">
      <c r="A77" s="47" t="s">
        <v>301</v>
      </c>
      <c r="B77" s="50" t="s">
        <v>735</v>
      </c>
      <c r="C77" s="47" t="s">
        <v>302</v>
      </c>
      <c r="D77" s="77">
        <v>242000</v>
      </c>
      <c r="E77" s="77">
        <v>193600</v>
      </c>
      <c r="F77" s="79">
        <f t="shared" si="0"/>
        <v>0.2</v>
      </c>
      <c r="G77" s="82" t="s">
        <v>3344</v>
      </c>
    </row>
    <row r="78" spans="1:7">
      <c r="A78" s="47" t="s">
        <v>301</v>
      </c>
      <c r="B78" s="50" t="s">
        <v>303</v>
      </c>
      <c r="C78" s="47" t="s">
        <v>736</v>
      </c>
      <c r="D78" s="77">
        <v>2150500</v>
      </c>
      <c r="E78" s="77">
        <v>1800000</v>
      </c>
      <c r="F78" s="79">
        <f t="shared" si="0"/>
        <v>0.16298535224366426</v>
      </c>
      <c r="G78" s="82"/>
    </row>
    <row r="79" spans="1:7">
      <c r="A79" s="47" t="s">
        <v>301</v>
      </c>
      <c r="B79" s="50" t="s">
        <v>737</v>
      </c>
      <c r="C79" s="47" t="s">
        <v>736</v>
      </c>
      <c r="D79" s="77">
        <v>2438000</v>
      </c>
      <c r="E79" s="77">
        <v>1735000</v>
      </c>
      <c r="F79" s="79">
        <f t="shared" si="0"/>
        <v>0.28835110746513537</v>
      </c>
      <c r="G79" s="82"/>
    </row>
    <row r="80" spans="1:7">
      <c r="A80" s="47" t="s">
        <v>301</v>
      </c>
      <c r="B80" s="50" t="s">
        <v>738</v>
      </c>
      <c r="C80" s="47" t="s">
        <v>736</v>
      </c>
      <c r="D80" s="77">
        <v>2725500</v>
      </c>
      <c r="E80" s="77">
        <v>1970000</v>
      </c>
      <c r="F80" s="79">
        <f t="shared" si="0"/>
        <v>0.27719684461566685</v>
      </c>
      <c r="G80" s="82"/>
    </row>
    <row r="81" spans="1:7">
      <c r="A81" s="47" t="s">
        <v>301</v>
      </c>
      <c r="B81" s="51" t="s">
        <v>739</v>
      </c>
      <c r="C81" s="47" t="s">
        <v>740</v>
      </c>
      <c r="D81" s="77">
        <v>792000</v>
      </c>
      <c r="E81" s="77">
        <v>380000</v>
      </c>
      <c r="F81" s="79">
        <f t="shared" si="0"/>
        <v>0.52020202020202022</v>
      </c>
      <c r="G81" s="82"/>
    </row>
    <row r="82" spans="1:7">
      <c r="A82" s="47" t="s">
        <v>301</v>
      </c>
      <c r="B82" s="50" t="s">
        <v>741</v>
      </c>
      <c r="C82" s="47" t="s">
        <v>742</v>
      </c>
      <c r="D82" s="77">
        <v>232710</v>
      </c>
      <c r="E82" s="77">
        <f>D82*0.8</f>
        <v>186168</v>
      </c>
      <c r="F82" s="79">
        <f t="shared" si="0"/>
        <v>0.2</v>
      </c>
      <c r="G82" s="82"/>
    </row>
    <row r="83" spans="1:7">
      <c r="A83" s="47" t="s">
        <v>35</v>
      </c>
      <c r="B83" s="50" t="s">
        <v>109</v>
      </c>
      <c r="C83" s="47" t="s">
        <v>742</v>
      </c>
      <c r="D83" s="77">
        <v>334630</v>
      </c>
      <c r="E83" s="77">
        <f>D83*0.8</f>
        <v>267704</v>
      </c>
      <c r="F83" s="79">
        <f t="shared" si="0"/>
        <v>0.2</v>
      </c>
      <c r="G83" s="82" t="s">
        <v>226</v>
      </c>
    </row>
    <row r="84" spans="1:7">
      <c r="A84" s="47" t="s">
        <v>35</v>
      </c>
      <c r="B84" s="50" t="s">
        <v>743</v>
      </c>
      <c r="C84" s="47" t="s">
        <v>742</v>
      </c>
      <c r="D84" s="77">
        <v>334630</v>
      </c>
      <c r="E84" s="77">
        <f>D84*0.8</f>
        <v>267704</v>
      </c>
      <c r="F84" s="79">
        <f t="shared" si="0"/>
        <v>0.2</v>
      </c>
      <c r="G84" s="82"/>
    </row>
    <row r="85" spans="1:7">
      <c r="A85" s="47" t="s">
        <v>301</v>
      </c>
      <c r="B85" s="50" t="s">
        <v>744</v>
      </c>
      <c r="C85" s="47" t="s">
        <v>742</v>
      </c>
      <c r="D85" s="77">
        <v>407250</v>
      </c>
      <c r="E85" s="77">
        <f>D85*0.8</f>
        <v>325800</v>
      </c>
      <c r="F85" s="79">
        <f t="shared" si="0"/>
        <v>0.2</v>
      </c>
      <c r="G85" s="82"/>
    </row>
    <row r="86" spans="1:7">
      <c r="A86" s="47" t="s">
        <v>301</v>
      </c>
      <c r="B86" s="50" t="s">
        <v>745</v>
      </c>
      <c r="C86" s="47" t="s">
        <v>304</v>
      </c>
      <c r="D86" s="77">
        <v>228930</v>
      </c>
      <c r="E86" s="77">
        <f>D86*0.85</f>
        <v>194590.5</v>
      </c>
      <c r="F86" s="79">
        <f t="shared" si="0"/>
        <v>0.15</v>
      </c>
      <c r="G86" s="82"/>
    </row>
    <row r="87" spans="1:7">
      <c r="A87" s="47" t="s">
        <v>301</v>
      </c>
      <c r="B87" s="50" t="s">
        <v>36</v>
      </c>
      <c r="C87" s="47" t="s">
        <v>305</v>
      </c>
      <c r="D87" s="77">
        <v>344220</v>
      </c>
      <c r="E87" s="77">
        <f>D87*0.9</f>
        <v>309798</v>
      </c>
      <c r="F87" s="79">
        <f t="shared" ref="F87:F162" si="4">(D87-E87)/D87</f>
        <v>0.1</v>
      </c>
      <c r="G87" s="82"/>
    </row>
    <row r="88" spans="1:7">
      <c r="A88" s="47" t="s">
        <v>301</v>
      </c>
      <c r="B88" s="50" t="s">
        <v>746</v>
      </c>
      <c r="C88" s="47" t="s">
        <v>747</v>
      </c>
      <c r="D88" s="77">
        <v>159720</v>
      </c>
      <c r="E88" s="77">
        <f>D88*0.85</f>
        <v>135762</v>
      </c>
      <c r="F88" s="79">
        <f t="shared" si="4"/>
        <v>0.15</v>
      </c>
      <c r="G88" s="82"/>
    </row>
    <row r="89" spans="1:7">
      <c r="A89" s="47" t="s">
        <v>301</v>
      </c>
      <c r="B89" s="50" t="s">
        <v>748</v>
      </c>
      <c r="C89" s="47" t="s">
        <v>749</v>
      </c>
      <c r="D89" s="77">
        <v>19110</v>
      </c>
      <c r="E89" s="77">
        <f t="shared" ref="E89:E90" si="5">D89*0.85</f>
        <v>16243.5</v>
      </c>
      <c r="F89" s="79">
        <f t="shared" si="4"/>
        <v>0.15</v>
      </c>
      <c r="G89" s="82"/>
    </row>
    <row r="90" spans="1:7">
      <c r="A90" s="47" t="s">
        <v>301</v>
      </c>
      <c r="B90" s="50" t="s">
        <v>306</v>
      </c>
      <c r="C90" s="47" t="s">
        <v>749</v>
      </c>
      <c r="D90" s="77">
        <v>19820</v>
      </c>
      <c r="E90" s="77">
        <f t="shared" si="5"/>
        <v>16847</v>
      </c>
      <c r="F90" s="79">
        <f t="shared" si="4"/>
        <v>0.15</v>
      </c>
      <c r="G90" s="82"/>
    </row>
    <row r="91" spans="1:7">
      <c r="A91" s="47" t="s">
        <v>301</v>
      </c>
      <c r="B91" s="50" t="s">
        <v>750</v>
      </c>
      <c r="C91" s="47" t="s">
        <v>307</v>
      </c>
      <c r="D91" s="77">
        <v>20640</v>
      </c>
      <c r="E91" s="77">
        <f>D91*0.82</f>
        <v>16924.8</v>
      </c>
      <c r="F91" s="79">
        <f t="shared" si="4"/>
        <v>0.18000000000000005</v>
      </c>
      <c r="G91" s="82"/>
    </row>
    <row r="92" spans="1:7">
      <c r="A92" s="50" t="s">
        <v>301</v>
      </c>
      <c r="B92" s="50" t="s">
        <v>37</v>
      </c>
      <c r="C92" s="47" t="s">
        <v>751</v>
      </c>
      <c r="D92" s="77">
        <v>21800</v>
      </c>
      <c r="E92" s="77">
        <f>D92*0.9</f>
        <v>19620</v>
      </c>
      <c r="F92" s="79">
        <f t="shared" si="4"/>
        <v>0.1</v>
      </c>
      <c r="G92" s="82"/>
    </row>
    <row r="93" spans="1:7">
      <c r="A93" s="47" t="s">
        <v>301</v>
      </c>
      <c r="B93" s="50" t="s">
        <v>752</v>
      </c>
      <c r="C93" s="47" t="s">
        <v>753</v>
      </c>
      <c r="D93" s="77">
        <v>20370</v>
      </c>
      <c r="E93" s="77">
        <f>D93*0.7</f>
        <v>14259</v>
      </c>
      <c r="F93" s="79">
        <f t="shared" si="4"/>
        <v>0.3</v>
      </c>
      <c r="G93" s="82"/>
    </row>
    <row r="94" spans="1:7">
      <c r="A94" s="47" t="s">
        <v>301</v>
      </c>
      <c r="B94" s="50" t="s">
        <v>754</v>
      </c>
      <c r="C94" s="47" t="s">
        <v>755</v>
      </c>
      <c r="D94" s="77">
        <v>4160</v>
      </c>
      <c r="E94" s="77">
        <f>D94*0.7</f>
        <v>2912</v>
      </c>
      <c r="F94" s="79">
        <f t="shared" si="4"/>
        <v>0.3</v>
      </c>
      <c r="G94" s="82"/>
    </row>
    <row r="95" spans="1:7">
      <c r="A95" s="47" t="s">
        <v>301</v>
      </c>
      <c r="B95" s="50" t="s">
        <v>756</v>
      </c>
      <c r="C95" s="47" t="s">
        <v>757</v>
      </c>
      <c r="D95" s="77">
        <v>211040</v>
      </c>
      <c r="E95" s="77"/>
      <c r="F95" s="79">
        <f t="shared" si="4"/>
        <v>1</v>
      </c>
      <c r="G95" s="82"/>
    </row>
    <row r="96" spans="1:7">
      <c r="A96" s="47" t="s">
        <v>301</v>
      </c>
      <c r="B96" s="51" t="s">
        <v>308</v>
      </c>
      <c r="C96" s="47" t="s">
        <v>758</v>
      </c>
      <c r="D96" s="77">
        <v>1950000</v>
      </c>
      <c r="E96" s="77"/>
      <c r="F96" s="79">
        <f t="shared" si="4"/>
        <v>1</v>
      </c>
      <c r="G96" s="82" t="s">
        <v>3345</v>
      </c>
    </row>
    <row r="97" spans="1:7">
      <c r="A97" s="47" t="s">
        <v>301</v>
      </c>
      <c r="B97" s="51" t="s">
        <v>309</v>
      </c>
      <c r="C97" s="47" t="s">
        <v>758</v>
      </c>
      <c r="D97" s="77">
        <v>975000</v>
      </c>
      <c r="E97" s="77"/>
      <c r="F97" s="79">
        <f t="shared" si="4"/>
        <v>1</v>
      </c>
      <c r="G97" s="82" t="s">
        <v>3346</v>
      </c>
    </row>
    <row r="98" spans="1:7">
      <c r="A98" s="47" t="s">
        <v>301</v>
      </c>
      <c r="B98" s="51" t="s">
        <v>310</v>
      </c>
      <c r="C98" s="47" t="s">
        <v>758</v>
      </c>
      <c r="D98" s="77">
        <v>1275000</v>
      </c>
      <c r="E98" s="77"/>
      <c r="F98" s="79">
        <f t="shared" si="4"/>
        <v>1</v>
      </c>
      <c r="G98" s="82" t="s">
        <v>3347</v>
      </c>
    </row>
    <row r="99" spans="1:7">
      <c r="A99" s="47" t="s">
        <v>301</v>
      </c>
      <c r="B99" s="51" t="s">
        <v>759</v>
      </c>
      <c r="C99" s="47" t="s">
        <v>758</v>
      </c>
      <c r="D99" s="77">
        <v>2250000</v>
      </c>
      <c r="E99" s="77"/>
      <c r="F99" s="79">
        <f t="shared" si="4"/>
        <v>1</v>
      </c>
      <c r="G99" s="82" t="s">
        <v>3348</v>
      </c>
    </row>
    <row r="100" spans="1:7">
      <c r="A100" s="47" t="s">
        <v>301</v>
      </c>
      <c r="B100" s="51" t="s">
        <v>760</v>
      </c>
      <c r="C100" s="47" t="s">
        <v>758</v>
      </c>
      <c r="D100" s="77">
        <v>2550000</v>
      </c>
      <c r="E100" s="77"/>
      <c r="F100" s="79">
        <f t="shared" si="4"/>
        <v>1</v>
      </c>
      <c r="G100" s="82" t="s">
        <v>131</v>
      </c>
    </row>
    <row r="101" spans="1:7">
      <c r="A101" s="47" t="s">
        <v>301</v>
      </c>
      <c r="B101" s="51" t="s">
        <v>761</v>
      </c>
      <c r="C101" s="47" t="s">
        <v>758</v>
      </c>
      <c r="D101" s="77">
        <v>2300000</v>
      </c>
      <c r="E101" s="77"/>
      <c r="F101" s="79">
        <f t="shared" si="4"/>
        <v>1</v>
      </c>
      <c r="G101" s="82" t="s">
        <v>3349</v>
      </c>
    </row>
    <row r="102" spans="1:7">
      <c r="A102" s="47" t="s">
        <v>301</v>
      </c>
      <c r="B102" s="51" t="s">
        <v>762</v>
      </c>
      <c r="C102" s="47" t="s">
        <v>758</v>
      </c>
      <c r="D102" s="77">
        <v>2900000</v>
      </c>
      <c r="E102" s="77"/>
      <c r="F102" s="79">
        <f t="shared" si="4"/>
        <v>1</v>
      </c>
      <c r="G102" s="82" t="s">
        <v>3350</v>
      </c>
    </row>
    <row r="103" spans="1:7">
      <c r="A103" s="47" t="s">
        <v>301</v>
      </c>
      <c r="B103" s="51" t="s">
        <v>763</v>
      </c>
      <c r="C103" s="47" t="s">
        <v>758</v>
      </c>
      <c r="D103" s="77">
        <v>3500000</v>
      </c>
      <c r="E103" s="77"/>
      <c r="F103" s="79">
        <f t="shared" si="4"/>
        <v>1</v>
      </c>
      <c r="G103" s="82" t="s">
        <v>132</v>
      </c>
    </row>
    <row r="104" spans="1:7">
      <c r="A104" s="47" t="s">
        <v>301</v>
      </c>
      <c r="B104" s="51" t="s">
        <v>311</v>
      </c>
      <c r="C104" s="47" t="s">
        <v>758</v>
      </c>
      <c r="D104" s="77">
        <v>2600000</v>
      </c>
      <c r="E104" s="77"/>
      <c r="F104" s="79">
        <f t="shared" si="4"/>
        <v>1</v>
      </c>
      <c r="G104" s="82" t="s">
        <v>3351</v>
      </c>
    </row>
    <row r="105" spans="1:7">
      <c r="A105" s="47" t="s">
        <v>301</v>
      </c>
      <c r="B105" s="51" t="s">
        <v>312</v>
      </c>
      <c r="C105" s="47" t="s">
        <v>758</v>
      </c>
      <c r="D105" s="77">
        <v>3200000</v>
      </c>
      <c r="E105" s="77"/>
      <c r="F105" s="79">
        <f t="shared" si="4"/>
        <v>1</v>
      </c>
      <c r="G105" s="82" t="s">
        <v>3352</v>
      </c>
    </row>
    <row r="106" spans="1:7">
      <c r="A106" s="47" t="s">
        <v>301</v>
      </c>
      <c r="B106" s="51" t="s">
        <v>764</v>
      </c>
      <c r="C106" s="47" t="s">
        <v>758</v>
      </c>
      <c r="D106" s="77">
        <v>3800000</v>
      </c>
      <c r="E106" s="77"/>
      <c r="F106" s="79">
        <f t="shared" si="4"/>
        <v>1</v>
      </c>
      <c r="G106" s="82" t="s">
        <v>3353</v>
      </c>
    </row>
    <row r="107" spans="1:7">
      <c r="A107" s="47" t="s">
        <v>301</v>
      </c>
      <c r="B107" s="51" t="s">
        <v>765</v>
      </c>
      <c r="C107" s="47" t="s">
        <v>758</v>
      </c>
      <c r="D107" s="77">
        <v>4400000</v>
      </c>
      <c r="E107" s="77"/>
      <c r="F107" s="79">
        <f t="shared" si="4"/>
        <v>1</v>
      </c>
      <c r="G107" s="82" t="s">
        <v>227</v>
      </c>
    </row>
    <row r="108" spans="1:7">
      <c r="A108" s="47" t="s">
        <v>301</v>
      </c>
      <c r="B108" s="50" t="s">
        <v>766</v>
      </c>
      <c r="C108" s="47" t="s">
        <v>767</v>
      </c>
      <c r="D108" s="77">
        <v>204930</v>
      </c>
      <c r="E108" s="77">
        <f>D108*0.85</f>
        <v>174190.5</v>
      </c>
      <c r="F108" s="79">
        <f t="shared" si="4"/>
        <v>0.15</v>
      </c>
      <c r="G108" s="82"/>
    </row>
    <row r="109" spans="1:7">
      <c r="A109" s="47" t="s">
        <v>301</v>
      </c>
      <c r="B109" s="50" t="s">
        <v>768</v>
      </c>
      <c r="C109" s="47" t="s">
        <v>769</v>
      </c>
      <c r="D109" s="77">
        <v>106540</v>
      </c>
      <c r="E109" s="77">
        <f>D109*0.8</f>
        <v>85232</v>
      </c>
      <c r="F109" s="79">
        <f t="shared" si="4"/>
        <v>0.2</v>
      </c>
      <c r="G109" s="82"/>
    </row>
    <row r="110" spans="1:7">
      <c r="A110" s="47" t="s">
        <v>301</v>
      </c>
      <c r="B110" s="50" t="s">
        <v>313</v>
      </c>
      <c r="C110" s="47" t="s">
        <v>314</v>
      </c>
      <c r="D110" s="77">
        <v>106350</v>
      </c>
      <c r="E110" s="77">
        <f>D110*0.75</f>
        <v>79762.5</v>
      </c>
      <c r="F110" s="79">
        <f t="shared" si="4"/>
        <v>0.25</v>
      </c>
      <c r="G110" s="82"/>
    </row>
    <row r="111" spans="1:7">
      <c r="A111" s="47" t="s">
        <v>301</v>
      </c>
      <c r="B111" s="50" t="s">
        <v>770</v>
      </c>
      <c r="C111" s="47" t="s">
        <v>315</v>
      </c>
      <c r="D111" s="77">
        <v>111030</v>
      </c>
      <c r="E111" s="77">
        <f>D111*0.85</f>
        <v>94375.5</v>
      </c>
      <c r="F111" s="79">
        <f t="shared" si="4"/>
        <v>0.15</v>
      </c>
      <c r="G111" s="82"/>
    </row>
    <row r="112" spans="1:7">
      <c r="A112" s="47" t="s">
        <v>301</v>
      </c>
      <c r="B112" s="50" t="s">
        <v>316</v>
      </c>
      <c r="C112" s="47" t="s">
        <v>317</v>
      </c>
      <c r="D112" s="77">
        <v>110450</v>
      </c>
      <c r="E112" s="77">
        <f>D112*0.8</f>
        <v>88360</v>
      </c>
      <c r="F112" s="79">
        <f t="shared" si="4"/>
        <v>0.2</v>
      </c>
      <c r="G112" s="82"/>
    </row>
    <row r="113" spans="1:7">
      <c r="A113" s="47" t="s">
        <v>301</v>
      </c>
      <c r="B113" s="50" t="s">
        <v>771</v>
      </c>
      <c r="C113" s="47" t="s">
        <v>772</v>
      </c>
      <c r="D113" s="77">
        <v>258110</v>
      </c>
      <c r="E113" s="77">
        <f>D113*0.75</f>
        <v>193582.5</v>
      </c>
      <c r="F113" s="79">
        <f t="shared" si="4"/>
        <v>0.25</v>
      </c>
      <c r="G113" s="82"/>
    </row>
    <row r="114" spans="1:7">
      <c r="A114" s="47" t="s">
        <v>301</v>
      </c>
      <c r="B114" s="50" t="s">
        <v>318</v>
      </c>
      <c r="C114" s="49" t="s">
        <v>773</v>
      </c>
      <c r="D114" s="77">
        <v>194520</v>
      </c>
      <c r="E114" s="77">
        <f>D114*0.75</f>
        <v>145890</v>
      </c>
      <c r="F114" s="79">
        <f t="shared" si="4"/>
        <v>0.25</v>
      </c>
      <c r="G114" s="82"/>
    </row>
    <row r="115" spans="1:7">
      <c r="A115" s="47" t="s">
        <v>301</v>
      </c>
      <c r="B115" s="50" t="s">
        <v>319</v>
      </c>
      <c r="C115" s="47" t="s">
        <v>774</v>
      </c>
      <c r="D115" s="77">
        <v>424940</v>
      </c>
      <c r="E115" s="77">
        <f>D115*0.93</f>
        <v>395194.2</v>
      </c>
      <c r="F115" s="79">
        <f t="shared" si="4"/>
        <v>6.9999999999999979E-2</v>
      </c>
      <c r="G115" s="82"/>
    </row>
    <row r="116" spans="1:7">
      <c r="A116" s="47" t="s">
        <v>301</v>
      </c>
      <c r="B116" s="50" t="s">
        <v>320</v>
      </c>
      <c r="C116" s="47" t="s">
        <v>775</v>
      </c>
      <c r="D116" s="77">
        <v>424940</v>
      </c>
      <c r="E116" s="77">
        <f>D116*0.93</f>
        <v>395194.2</v>
      </c>
      <c r="F116" s="79">
        <f t="shared" si="4"/>
        <v>6.9999999999999979E-2</v>
      </c>
      <c r="G116" s="82"/>
    </row>
    <row r="117" spans="1:7">
      <c r="A117" s="47" t="s">
        <v>301</v>
      </c>
      <c r="B117" s="50" t="s">
        <v>321</v>
      </c>
      <c r="C117" s="47" t="s">
        <v>776</v>
      </c>
      <c r="D117" s="77">
        <v>47810</v>
      </c>
      <c r="E117" s="77">
        <f>D117*0.83</f>
        <v>39682.299999999996</v>
      </c>
      <c r="F117" s="79">
        <f t="shared" si="4"/>
        <v>0.1700000000000001</v>
      </c>
      <c r="G117" s="82"/>
    </row>
    <row r="118" spans="1:7">
      <c r="A118" s="47" t="s">
        <v>301</v>
      </c>
      <c r="B118" s="50" t="s">
        <v>322</v>
      </c>
      <c r="C118" s="47" t="s">
        <v>323</v>
      </c>
      <c r="D118" s="77">
        <v>591410</v>
      </c>
      <c r="E118" s="77">
        <f>D118*0.9</f>
        <v>532269</v>
      </c>
      <c r="F118" s="79">
        <f t="shared" si="4"/>
        <v>0.1</v>
      </c>
      <c r="G118" s="82"/>
    </row>
    <row r="119" spans="1:7">
      <c r="A119" s="47" t="s">
        <v>301</v>
      </c>
      <c r="B119" s="50" t="s">
        <v>324</v>
      </c>
      <c r="C119" s="47" t="s">
        <v>777</v>
      </c>
      <c r="D119" s="77">
        <v>88020</v>
      </c>
      <c r="E119" s="77">
        <f>D119*0.9</f>
        <v>79218</v>
      </c>
      <c r="F119" s="79">
        <f t="shared" si="4"/>
        <v>0.1</v>
      </c>
      <c r="G119" s="82"/>
    </row>
    <row r="120" spans="1:7">
      <c r="A120" s="47" t="s">
        <v>301</v>
      </c>
      <c r="B120" s="50" t="s">
        <v>778</v>
      </c>
      <c r="C120" s="47" t="s">
        <v>779</v>
      </c>
      <c r="D120" s="77">
        <v>95170</v>
      </c>
      <c r="E120" s="77">
        <f>D120*0.61</f>
        <v>58053.7</v>
      </c>
      <c r="F120" s="79">
        <f t="shared" si="4"/>
        <v>0.39</v>
      </c>
      <c r="G120" s="82"/>
    </row>
    <row r="121" spans="1:7">
      <c r="A121" s="47" t="s">
        <v>301</v>
      </c>
      <c r="B121" s="50" t="s">
        <v>780</v>
      </c>
      <c r="C121" s="47" t="s">
        <v>779</v>
      </c>
      <c r="D121" s="77">
        <v>95170</v>
      </c>
      <c r="E121" s="77">
        <f>D121*0.6</f>
        <v>57102</v>
      </c>
      <c r="F121" s="79">
        <f t="shared" si="4"/>
        <v>0.4</v>
      </c>
      <c r="G121" s="82"/>
    </row>
    <row r="122" spans="1:7">
      <c r="A122" s="47" t="s">
        <v>301</v>
      </c>
      <c r="B122" s="50" t="s">
        <v>781</v>
      </c>
      <c r="C122" s="47" t="s">
        <v>325</v>
      </c>
      <c r="D122" s="77">
        <v>249400</v>
      </c>
      <c r="E122" s="77">
        <f>D122*0.83</f>
        <v>207002</v>
      </c>
      <c r="F122" s="79">
        <f t="shared" si="4"/>
        <v>0.17</v>
      </c>
      <c r="G122" s="82"/>
    </row>
    <row r="123" spans="1:7">
      <c r="A123" s="47" t="s">
        <v>301</v>
      </c>
      <c r="B123" s="50" t="s">
        <v>782</v>
      </c>
      <c r="C123" s="47" t="s">
        <v>783</v>
      </c>
      <c r="D123" s="77">
        <v>249400</v>
      </c>
      <c r="E123" s="77">
        <f>D123*0.75</f>
        <v>187050</v>
      </c>
      <c r="F123" s="79">
        <f t="shared" si="4"/>
        <v>0.25</v>
      </c>
      <c r="G123" s="82"/>
    </row>
    <row r="124" spans="1:7">
      <c r="A124" s="47" t="s">
        <v>301</v>
      </c>
      <c r="B124" s="50" t="s">
        <v>326</v>
      </c>
      <c r="C124" s="47" t="s">
        <v>784</v>
      </c>
      <c r="D124" s="77">
        <v>249400</v>
      </c>
      <c r="E124" s="77">
        <f>D124*0.83</f>
        <v>207002</v>
      </c>
      <c r="F124" s="79">
        <f t="shared" si="4"/>
        <v>0.17</v>
      </c>
      <c r="G124" s="82"/>
    </row>
    <row r="125" spans="1:7">
      <c r="A125" s="47" t="s">
        <v>301</v>
      </c>
      <c r="B125" s="50" t="s">
        <v>785</v>
      </c>
      <c r="C125" s="47" t="s">
        <v>786</v>
      </c>
      <c r="D125" s="77">
        <v>265010</v>
      </c>
      <c r="E125" s="77">
        <f>D125*0.83</f>
        <v>219958.3</v>
      </c>
      <c r="F125" s="79">
        <f t="shared" si="4"/>
        <v>0.17000000000000004</v>
      </c>
      <c r="G125" s="82"/>
    </row>
    <row r="126" spans="1:7">
      <c r="A126" s="47" t="s">
        <v>301</v>
      </c>
      <c r="B126" s="50" t="s">
        <v>327</v>
      </c>
      <c r="C126" s="47" t="s">
        <v>787</v>
      </c>
      <c r="D126" s="77">
        <v>265010</v>
      </c>
      <c r="E126" s="77">
        <f>D126*0.65</f>
        <v>172256.5</v>
      </c>
      <c r="F126" s="79">
        <f t="shared" si="4"/>
        <v>0.35</v>
      </c>
      <c r="G126" s="82"/>
    </row>
    <row r="127" spans="1:7">
      <c r="A127" s="47" t="s">
        <v>301</v>
      </c>
      <c r="B127" s="50" t="s">
        <v>788</v>
      </c>
      <c r="C127" s="47" t="s">
        <v>328</v>
      </c>
      <c r="D127" s="77">
        <v>353170</v>
      </c>
      <c r="E127" s="77">
        <f>D127*0.93</f>
        <v>328448.10000000003</v>
      </c>
      <c r="F127" s="79">
        <f t="shared" si="4"/>
        <v>6.9999999999999896E-2</v>
      </c>
      <c r="G127" s="82"/>
    </row>
    <row r="128" spans="1:7">
      <c r="A128" s="47" t="s">
        <v>301</v>
      </c>
      <c r="B128" s="50" t="s">
        <v>329</v>
      </c>
      <c r="C128" s="47" t="s">
        <v>669</v>
      </c>
      <c r="D128" s="77">
        <v>353170</v>
      </c>
      <c r="E128" s="77">
        <f>D128*0.93</f>
        <v>328448.10000000003</v>
      </c>
      <c r="F128" s="79">
        <f t="shared" si="4"/>
        <v>6.9999999999999896E-2</v>
      </c>
      <c r="G128" s="82" t="s">
        <v>228</v>
      </c>
    </row>
    <row r="129" spans="1:7">
      <c r="A129" s="47" t="s">
        <v>301</v>
      </c>
      <c r="B129" s="50" t="s">
        <v>330</v>
      </c>
      <c r="C129" s="47" t="s">
        <v>789</v>
      </c>
      <c r="D129" s="77">
        <v>596220</v>
      </c>
      <c r="E129" s="77"/>
      <c r="F129" s="79">
        <f t="shared" si="4"/>
        <v>1</v>
      </c>
      <c r="G129" s="82"/>
    </row>
    <row r="130" spans="1:7">
      <c r="A130" s="47" t="s">
        <v>301</v>
      </c>
      <c r="B130" s="50" t="s">
        <v>790</v>
      </c>
      <c r="C130" s="47" t="s">
        <v>331</v>
      </c>
      <c r="D130" s="77">
        <v>1118340</v>
      </c>
      <c r="E130" s="77">
        <f>D130*0.77</f>
        <v>861121.8</v>
      </c>
      <c r="F130" s="79">
        <f t="shared" si="4"/>
        <v>0.22999999999999995</v>
      </c>
      <c r="G130" s="82"/>
    </row>
    <row r="131" spans="1:7">
      <c r="A131" s="47" t="s">
        <v>301</v>
      </c>
      <c r="B131" s="50" t="s">
        <v>791</v>
      </c>
      <c r="C131" s="47" t="s">
        <v>792</v>
      </c>
      <c r="D131" s="77">
        <v>404600</v>
      </c>
      <c r="E131" s="77">
        <f>D131*0.93</f>
        <v>376278</v>
      </c>
      <c r="F131" s="79">
        <f t="shared" si="4"/>
        <v>7.0000000000000007E-2</v>
      </c>
      <c r="G131" s="82"/>
    </row>
    <row r="132" spans="1:7">
      <c r="A132" s="47" t="s">
        <v>301</v>
      </c>
      <c r="B132" s="50" t="s">
        <v>793</v>
      </c>
      <c r="C132" s="47" t="s">
        <v>794</v>
      </c>
      <c r="D132" s="77">
        <v>796360</v>
      </c>
      <c r="E132" s="77">
        <f>D132*0.93</f>
        <v>740614.8</v>
      </c>
      <c r="F132" s="79">
        <f t="shared" si="4"/>
        <v>6.9999999999999937E-2</v>
      </c>
      <c r="G132" s="82"/>
    </row>
    <row r="133" spans="1:7">
      <c r="A133" s="47" t="s">
        <v>301</v>
      </c>
      <c r="B133" s="50" t="s">
        <v>332</v>
      </c>
      <c r="C133" s="47" t="s">
        <v>795</v>
      </c>
      <c r="D133" s="77">
        <v>1087150</v>
      </c>
      <c r="E133" s="77">
        <f>D133*0.9</f>
        <v>978435</v>
      </c>
      <c r="F133" s="79">
        <f t="shared" si="4"/>
        <v>0.1</v>
      </c>
      <c r="G133" s="82"/>
    </row>
    <row r="134" spans="1:7">
      <c r="A134" s="47" t="s">
        <v>301</v>
      </c>
      <c r="B134" s="50" t="s">
        <v>796</v>
      </c>
      <c r="C134" s="47" t="s">
        <v>797</v>
      </c>
      <c r="D134" s="77">
        <v>1338780</v>
      </c>
      <c r="E134" s="77">
        <f>D134*0.9</f>
        <v>1204902</v>
      </c>
      <c r="F134" s="79">
        <f t="shared" si="4"/>
        <v>0.1</v>
      </c>
      <c r="G134" s="82"/>
    </row>
    <row r="135" spans="1:7">
      <c r="A135" s="47" t="s">
        <v>301</v>
      </c>
      <c r="B135" s="50" t="s">
        <v>333</v>
      </c>
      <c r="C135" s="47" t="s">
        <v>334</v>
      </c>
      <c r="D135" s="77">
        <v>167150</v>
      </c>
      <c r="E135" s="77">
        <f>D135*0.95</f>
        <v>158792.5</v>
      </c>
      <c r="F135" s="79">
        <f t="shared" si="4"/>
        <v>0.05</v>
      </c>
      <c r="G135" s="46"/>
    </row>
    <row r="136" spans="1:7">
      <c r="A136" s="47" t="s">
        <v>301</v>
      </c>
      <c r="B136" s="50" t="s">
        <v>798</v>
      </c>
      <c r="C136" s="47" t="s">
        <v>335</v>
      </c>
      <c r="D136" s="77">
        <v>16750</v>
      </c>
      <c r="E136" s="77">
        <f>D136*0.95</f>
        <v>15912.5</v>
      </c>
      <c r="F136" s="79">
        <f t="shared" si="4"/>
        <v>0.05</v>
      </c>
      <c r="G136" s="46"/>
    </row>
    <row r="137" spans="1:7">
      <c r="A137" s="47" t="s">
        <v>301</v>
      </c>
      <c r="B137" s="50" t="s">
        <v>633</v>
      </c>
      <c r="C137" s="47" t="s">
        <v>602</v>
      </c>
      <c r="D137" s="77">
        <v>54180</v>
      </c>
      <c r="E137" s="77">
        <v>15000</v>
      </c>
      <c r="F137" s="79">
        <f t="shared" si="4"/>
        <v>0.72314507198228128</v>
      </c>
      <c r="G137" s="46"/>
    </row>
    <row r="138" spans="1:7">
      <c r="A138" s="47" t="s">
        <v>301</v>
      </c>
      <c r="B138" s="50" t="s">
        <v>336</v>
      </c>
      <c r="C138" s="47" t="s">
        <v>337</v>
      </c>
      <c r="D138" s="77">
        <v>85500</v>
      </c>
      <c r="E138" s="77">
        <f>D138*0.8</f>
        <v>68400</v>
      </c>
      <c r="F138" s="79">
        <f t="shared" si="4"/>
        <v>0.2</v>
      </c>
      <c r="G138" s="46" t="s">
        <v>3354</v>
      </c>
    </row>
    <row r="139" spans="1:7">
      <c r="A139" s="47" t="s">
        <v>301</v>
      </c>
      <c r="B139" s="50" t="s">
        <v>799</v>
      </c>
      <c r="C139" s="47" t="s">
        <v>800</v>
      </c>
      <c r="D139" s="77">
        <v>553800</v>
      </c>
      <c r="E139" s="77">
        <f>D139*0.8</f>
        <v>443040</v>
      </c>
      <c r="F139" s="79">
        <f t="shared" si="4"/>
        <v>0.2</v>
      </c>
      <c r="G139" s="46"/>
    </row>
    <row r="140" spans="1:7">
      <c r="A140" s="47" t="s">
        <v>301</v>
      </c>
      <c r="B140" s="50" t="s">
        <v>338</v>
      </c>
      <c r="C140" s="47" t="s">
        <v>339</v>
      </c>
      <c r="D140" s="77">
        <v>39550</v>
      </c>
      <c r="E140" s="77">
        <v>20000</v>
      </c>
      <c r="F140" s="79">
        <f t="shared" si="4"/>
        <v>0.4943109987357775</v>
      </c>
      <c r="G140" s="46"/>
    </row>
    <row r="141" spans="1:7">
      <c r="A141" s="47" t="s">
        <v>301</v>
      </c>
      <c r="B141" s="47" t="s">
        <v>340</v>
      </c>
      <c r="C141" s="47" t="s">
        <v>280</v>
      </c>
      <c r="D141" s="77">
        <v>183790</v>
      </c>
      <c r="E141" s="77">
        <v>55000</v>
      </c>
      <c r="F141" s="79">
        <f t="shared" si="4"/>
        <v>0.70074541596387185</v>
      </c>
      <c r="G141" s="46"/>
    </row>
    <row r="142" spans="1:7">
      <c r="A142" s="47" t="s">
        <v>301</v>
      </c>
      <c r="B142" s="47" t="s">
        <v>801</v>
      </c>
      <c r="C142" s="47" t="s">
        <v>341</v>
      </c>
      <c r="D142" s="77">
        <v>1550000</v>
      </c>
      <c r="E142" s="77">
        <v>1500000</v>
      </c>
      <c r="F142" s="79">
        <f t="shared" si="4"/>
        <v>3.2258064516129031E-2</v>
      </c>
      <c r="G142" s="46"/>
    </row>
    <row r="143" spans="1:7">
      <c r="A143" s="47" t="s">
        <v>301</v>
      </c>
      <c r="B143" s="49" t="s">
        <v>342</v>
      </c>
      <c r="C143" s="47" t="s">
        <v>343</v>
      </c>
      <c r="D143" s="77">
        <v>185000</v>
      </c>
      <c r="E143" s="77">
        <v>175000</v>
      </c>
      <c r="F143" s="79">
        <f t="shared" si="4"/>
        <v>5.4054054054054057E-2</v>
      </c>
      <c r="G143" s="46"/>
    </row>
    <row r="144" spans="1:7">
      <c r="A144" s="47" t="s">
        <v>301</v>
      </c>
      <c r="B144" s="47" t="s">
        <v>344</v>
      </c>
      <c r="C144" s="47" t="s">
        <v>195</v>
      </c>
      <c r="D144" s="77">
        <v>700000</v>
      </c>
      <c r="E144" s="77">
        <v>125000</v>
      </c>
      <c r="F144" s="79">
        <f t="shared" si="4"/>
        <v>0.8214285714285714</v>
      </c>
      <c r="G144" s="46"/>
    </row>
    <row r="145" spans="1:7">
      <c r="A145" s="47" t="s">
        <v>301</v>
      </c>
      <c r="B145" s="51" t="s">
        <v>802</v>
      </c>
      <c r="C145" s="47" t="s">
        <v>803</v>
      </c>
      <c r="D145" s="77">
        <v>7700</v>
      </c>
      <c r="E145" s="77">
        <v>5500</v>
      </c>
      <c r="F145" s="79">
        <f t="shared" si="4"/>
        <v>0.2857142857142857</v>
      </c>
      <c r="G145" s="46"/>
    </row>
    <row r="146" spans="1:7">
      <c r="A146" s="47" t="s">
        <v>301</v>
      </c>
      <c r="B146" s="47" t="s">
        <v>804</v>
      </c>
      <c r="C146" s="47" t="s">
        <v>664</v>
      </c>
      <c r="D146" s="77">
        <v>175780</v>
      </c>
      <c r="E146" s="77">
        <v>161717</v>
      </c>
      <c r="F146" s="79">
        <f t="shared" si="4"/>
        <v>8.0003413357606093E-2</v>
      </c>
      <c r="G146" s="46"/>
    </row>
    <row r="147" spans="1:7">
      <c r="A147" s="47" t="s">
        <v>301</v>
      </c>
      <c r="B147" s="47" t="s">
        <v>805</v>
      </c>
      <c r="C147" s="47" t="s">
        <v>345</v>
      </c>
      <c r="D147" s="77">
        <v>1000000</v>
      </c>
      <c r="E147" s="77">
        <v>550000</v>
      </c>
      <c r="F147" s="79">
        <f t="shared" si="4"/>
        <v>0.45</v>
      </c>
      <c r="G147" s="46"/>
    </row>
    <row r="148" spans="1:7">
      <c r="A148" s="47" t="s">
        <v>301</v>
      </c>
      <c r="B148" s="47" t="s">
        <v>346</v>
      </c>
      <c r="C148" s="47" t="s">
        <v>346</v>
      </c>
      <c r="D148" s="77">
        <v>125840</v>
      </c>
      <c r="E148" s="77">
        <v>125840</v>
      </c>
      <c r="F148" s="79">
        <f t="shared" si="4"/>
        <v>0</v>
      </c>
      <c r="G148" s="46"/>
    </row>
    <row r="149" spans="1:7">
      <c r="A149" s="47" t="s">
        <v>301</v>
      </c>
      <c r="B149" s="47" t="s">
        <v>806</v>
      </c>
      <c r="C149" s="47" t="s">
        <v>806</v>
      </c>
      <c r="D149" s="77">
        <v>40890</v>
      </c>
      <c r="E149" s="77">
        <v>31460</v>
      </c>
      <c r="F149" s="79">
        <f t="shared" si="4"/>
        <v>0.2306187331865982</v>
      </c>
      <c r="G149" s="46"/>
    </row>
    <row r="150" spans="1:7">
      <c r="A150" s="47" t="s">
        <v>301</v>
      </c>
      <c r="B150" s="49"/>
      <c r="C150" s="47" t="s">
        <v>807</v>
      </c>
      <c r="D150" s="77">
        <v>185000</v>
      </c>
      <c r="E150" s="77">
        <v>175000</v>
      </c>
      <c r="F150" s="79">
        <f t="shared" si="4"/>
        <v>5.4054054054054057E-2</v>
      </c>
      <c r="G150" s="46"/>
    </row>
    <row r="151" spans="1:7">
      <c r="A151" s="47" t="s">
        <v>301</v>
      </c>
      <c r="B151" s="49"/>
      <c r="C151" s="47" t="s">
        <v>347</v>
      </c>
      <c r="D151" s="77">
        <v>2650000</v>
      </c>
      <c r="E151" s="77">
        <v>1970000</v>
      </c>
      <c r="F151" s="79">
        <f t="shared" si="4"/>
        <v>0.25660377358490566</v>
      </c>
      <c r="G151" s="46"/>
    </row>
    <row r="152" spans="1:7">
      <c r="A152" s="47" t="s">
        <v>301</v>
      </c>
      <c r="B152" s="49" t="s">
        <v>808</v>
      </c>
      <c r="C152" s="47" t="s">
        <v>348</v>
      </c>
      <c r="D152" s="77">
        <v>3300</v>
      </c>
      <c r="E152" s="77">
        <v>2050</v>
      </c>
      <c r="F152" s="79">
        <f t="shared" si="4"/>
        <v>0.37878787878787878</v>
      </c>
      <c r="G152" s="46"/>
    </row>
    <row r="153" spans="1:7">
      <c r="A153" s="47" t="s">
        <v>301</v>
      </c>
      <c r="B153" s="49" t="s">
        <v>809</v>
      </c>
      <c r="C153" s="49" t="s">
        <v>810</v>
      </c>
      <c r="D153" s="77">
        <v>200000</v>
      </c>
      <c r="E153" s="77">
        <v>140000</v>
      </c>
      <c r="F153" s="79">
        <f t="shared" si="4"/>
        <v>0.3</v>
      </c>
      <c r="G153" s="46" t="s">
        <v>229</v>
      </c>
    </row>
    <row r="154" spans="1:7">
      <c r="A154" s="47" t="s">
        <v>301</v>
      </c>
      <c r="B154" s="49" t="s">
        <v>811</v>
      </c>
      <c r="C154" s="49" t="s">
        <v>810</v>
      </c>
      <c r="D154" s="77">
        <v>300000</v>
      </c>
      <c r="E154" s="77">
        <v>200000</v>
      </c>
      <c r="F154" s="79">
        <f t="shared" si="4"/>
        <v>0.33333333333333331</v>
      </c>
      <c r="G154" s="46" t="s">
        <v>3355</v>
      </c>
    </row>
    <row r="155" spans="1:7">
      <c r="A155" s="47" t="s">
        <v>301</v>
      </c>
      <c r="B155" s="49" t="s">
        <v>812</v>
      </c>
      <c r="C155" s="49" t="s">
        <v>813</v>
      </c>
      <c r="D155" s="77">
        <v>2200000</v>
      </c>
      <c r="E155" s="77">
        <v>1210000</v>
      </c>
      <c r="F155" s="79">
        <f t="shared" si="4"/>
        <v>0.45</v>
      </c>
      <c r="G155" s="46" t="s">
        <v>3356</v>
      </c>
    </row>
    <row r="156" spans="1:7">
      <c r="A156" s="47" t="s">
        <v>301</v>
      </c>
      <c r="B156" s="49" t="s">
        <v>349</v>
      </c>
      <c r="C156" s="49" t="s">
        <v>813</v>
      </c>
      <c r="D156" s="77">
        <v>1210000</v>
      </c>
      <c r="E156" s="77">
        <v>825000</v>
      </c>
      <c r="F156" s="79">
        <f t="shared" si="4"/>
        <v>0.31818181818181818</v>
      </c>
      <c r="G156" s="46" t="s">
        <v>3357</v>
      </c>
    </row>
    <row r="157" spans="1:7">
      <c r="A157" s="47"/>
      <c r="B157" s="47"/>
      <c r="C157" s="47"/>
      <c r="D157" s="77"/>
      <c r="E157" s="77"/>
      <c r="F157" s="79"/>
      <c r="G157" s="46"/>
    </row>
    <row r="158" spans="1:7">
      <c r="A158" s="47" t="s">
        <v>814</v>
      </c>
      <c r="B158" s="50" t="s">
        <v>350</v>
      </c>
      <c r="C158" s="47" t="s">
        <v>351</v>
      </c>
      <c r="D158" s="77">
        <v>1076810</v>
      </c>
      <c r="E158" s="77">
        <f>D158*0.85</f>
        <v>915288.5</v>
      </c>
      <c r="F158" s="79">
        <f t="shared" si="4"/>
        <v>0.15</v>
      </c>
      <c r="G158" s="82"/>
    </row>
    <row r="159" spans="1:7">
      <c r="A159" s="47" t="s">
        <v>814</v>
      </c>
      <c r="B159" s="50" t="s">
        <v>352</v>
      </c>
      <c r="C159" s="47" t="s">
        <v>815</v>
      </c>
      <c r="D159" s="77">
        <v>935580</v>
      </c>
      <c r="E159" s="77">
        <f t="shared" ref="E159:E161" si="6">D159*0.85</f>
        <v>795243</v>
      </c>
      <c r="F159" s="79">
        <f t="shared" si="4"/>
        <v>0.15</v>
      </c>
      <c r="G159" s="82"/>
    </row>
    <row r="160" spans="1:7">
      <c r="A160" s="47" t="s">
        <v>814</v>
      </c>
      <c r="B160" s="50" t="s">
        <v>816</v>
      </c>
      <c r="C160" s="47" t="s">
        <v>353</v>
      </c>
      <c r="D160" s="77">
        <v>935580</v>
      </c>
      <c r="E160" s="77">
        <f t="shared" si="6"/>
        <v>795243</v>
      </c>
      <c r="F160" s="79">
        <f t="shared" si="4"/>
        <v>0.15</v>
      </c>
      <c r="G160" s="82"/>
    </row>
    <row r="161" spans="1:7">
      <c r="A161" s="47" t="s">
        <v>814</v>
      </c>
      <c r="B161" s="50" t="s">
        <v>354</v>
      </c>
      <c r="C161" s="47" t="s">
        <v>817</v>
      </c>
      <c r="D161" s="77">
        <v>935580</v>
      </c>
      <c r="E161" s="77">
        <f t="shared" si="6"/>
        <v>795243</v>
      </c>
      <c r="F161" s="79">
        <f t="shared" si="4"/>
        <v>0.15</v>
      </c>
      <c r="G161" s="82"/>
    </row>
    <row r="162" spans="1:7">
      <c r="A162" s="47" t="s">
        <v>814</v>
      </c>
      <c r="B162" s="50" t="s">
        <v>818</v>
      </c>
      <c r="C162" s="47" t="s">
        <v>819</v>
      </c>
      <c r="D162" s="77">
        <v>615590</v>
      </c>
      <c r="E162" s="77">
        <v>523250</v>
      </c>
      <c r="F162" s="79">
        <f t="shared" si="4"/>
        <v>0.15000243668675581</v>
      </c>
      <c r="G162" s="82"/>
    </row>
    <row r="163" spans="1:7">
      <c r="A163" s="47" t="s">
        <v>814</v>
      </c>
      <c r="B163" s="50" t="s">
        <v>820</v>
      </c>
      <c r="C163" s="47" t="s">
        <v>821</v>
      </c>
      <c r="D163" s="77">
        <v>395650</v>
      </c>
      <c r="E163" s="77">
        <v>348170</v>
      </c>
      <c r="F163" s="79">
        <f t="shared" ref="F163:F228" si="7">(D163-E163)/D163</f>
        <v>0.12000505497282953</v>
      </c>
      <c r="G163" s="82" t="s">
        <v>3358</v>
      </c>
    </row>
    <row r="164" spans="1:7">
      <c r="A164" s="47" t="s">
        <v>814</v>
      </c>
      <c r="B164" s="50" t="s">
        <v>822</v>
      </c>
      <c r="C164" s="47" t="s">
        <v>823</v>
      </c>
      <c r="D164" s="77">
        <v>1251210</v>
      </c>
      <c r="E164" s="77">
        <f>D164*0.85</f>
        <v>1063528.5</v>
      </c>
      <c r="F164" s="79">
        <f t="shared" si="7"/>
        <v>0.15</v>
      </c>
      <c r="G164" s="82"/>
    </row>
    <row r="165" spans="1:7">
      <c r="A165" s="47" t="s">
        <v>814</v>
      </c>
      <c r="B165" s="50" t="s">
        <v>824</v>
      </c>
      <c r="C165" s="47" t="s">
        <v>825</v>
      </c>
      <c r="D165" s="77">
        <v>1190320</v>
      </c>
      <c r="E165" s="77">
        <f t="shared" ref="E165:E173" si="8">D165*0.85</f>
        <v>1011772</v>
      </c>
      <c r="F165" s="79">
        <f t="shared" si="7"/>
        <v>0.15</v>
      </c>
      <c r="G165" s="82" t="s">
        <v>3359</v>
      </c>
    </row>
    <row r="166" spans="1:7">
      <c r="A166" s="47" t="s">
        <v>814</v>
      </c>
      <c r="B166" s="50" t="s">
        <v>826</v>
      </c>
      <c r="C166" s="47" t="s">
        <v>355</v>
      </c>
      <c r="D166" s="77">
        <v>806390</v>
      </c>
      <c r="E166" s="77">
        <f t="shared" si="8"/>
        <v>685431.5</v>
      </c>
      <c r="F166" s="79">
        <f t="shared" si="7"/>
        <v>0.15</v>
      </c>
      <c r="G166" s="82"/>
    </row>
    <row r="167" spans="1:7">
      <c r="A167" s="47" t="s">
        <v>814</v>
      </c>
      <c r="B167" s="50" t="s">
        <v>356</v>
      </c>
      <c r="C167" s="47" t="s">
        <v>827</v>
      </c>
      <c r="D167" s="77">
        <v>1267650</v>
      </c>
      <c r="E167" s="77">
        <f t="shared" si="8"/>
        <v>1077502.5</v>
      </c>
      <c r="F167" s="79">
        <f t="shared" si="7"/>
        <v>0.15</v>
      </c>
      <c r="G167" s="82"/>
    </row>
    <row r="168" spans="1:7">
      <c r="A168" s="47" t="s">
        <v>814</v>
      </c>
      <c r="B168" s="50" t="s">
        <v>828</v>
      </c>
      <c r="C168" s="47" t="s">
        <v>829</v>
      </c>
      <c r="D168" s="77">
        <v>1344370</v>
      </c>
      <c r="E168" s="77">
        <f t="shared" si="8"/>
        <v>1142714.5</v>
      </c>
      <c r="F168" s="79">
        <f t="shared" si="7"/>
        <v>0.15</v>
      </c>
      <c r="G168" s="82"/>
    </row>
    <row r="169" spans="1:7">
      <c r="A169" s="47" t="s">
        <v>814</v>
      </c>
      <c r="B169" s="50" t="s">
        <v>830</v>
      </c>
      <c r="C169" s="47" t="s">
        <v>831</v>
      </c>
      <c r="D169" s="77">
        <v>1284190</v>
      </c>
      <c r="E169" s="77">
        <f t="shared" si="8"/>
        <v>1091561.5</v>
      </c>
      <c r="F169" s="79">
        <f t="shared" si="7"/>
        <v>0.15</v>
      </c>
      <c r="G169" s="82"/>
    </row>
    <row r="170" spans="1:7">
      <c r="A170" s="47" t="s">
        <v>814</v>
      </c>
      <c r="B170" s="50" t="s">
        <v>357</v>
      </c>
      <c r="C170" s="47" t="s">
        <v>832</v>
      </c>
      <c r="D170" s="77">
        <v>903620</v>
      </c>
      <c r="E170" s="77">
        <f t="shared" si="8"/>
        <v>768077</v>
      </c>
      <c r="F170" s="79">
        <f t="shared" si="7"/>
        <v>0.15</v>
      </c>
      <c r="G170" s="82"/>
    </row>
    <row r="171" spans="1:7">
      <c r="A171" s="47" t="s">
        <v>814</v>
      </c>
      <c r="B171" s="50" t="s">
        <v>833</v>
      </c>
      <c r="C171" s="47" t="s">
        <v>834</v>
      </c>
      <c r="D171" s="77">
        <v>1267650</v>
      </c>
      <c r="E171" s="77">
        <f t="shared" si="8"/>
        <v>1077502.5</v>
      </c>
      <c r="F171" s="79">
        <f t="shared" si="7"/>
        <v>0.15</v>
      </c>
      <c r="G171" s="82"/>
    </row>
    <row r="172" spans="1:7">
      <c r="A172" s="47" t="s">
        <v>814</v>
      </c>
      <c r="B172" s="50" t="s">
        <v>835</v>
      </c>
      <c r="C172" s="47" t="s">
        <v>358</v>
      </c>
      <c r="D172" s="77">
        <v>175290</v>
      </c>
      <c r="E172" s="77">
        <f t="shared" si="8"/>
        <v>148996.5</v>
      </c>
      <c r="F172" s="79">
        <f t="shared" si="7"/>
        <v>0.15</v>
      </c>
      <c r="G172" s="82"/>
    </row>
    <row r="173" spans="1:7">
      <c r="A173" s="47" t="s">
        <v>814</v>
      </c>
      <c r="B173" s="50" t="s">
        <v>836</v>
      </c>
      <c r="C173" s="47" t="s">
        <v>634</v>
      </c>
      <c r="D173" s="77">
        <v>240290</v>
      </c>
      <c r="E173" s="77">
        <f t="shared" si="8"/>
        <v>204246.5</v>
      </c>
      <c r="F173" s="79">
        <f t="shared" si="7"/>
        <v>0.15</v>
      </c>
      <c r="G173" s="82"/>
    </row>
    <row r="174" spans="1:7">
      <c r="A174" s="47" t="s">
        <v>814</v>
      </c>
      <c r="B174" s="50" t="s">
        <v>635</v>
      </c>
      <c r="C174" s="47" t="s">
        <v>636</v>
      </c>
      <c r="D174" s="77">
        <v>76110</v>
      </c>
      <c r="E174" s="77">
        <f>D174*0.88</f>
        <v>66976.800000000003</v>
      </c>
      <c r="F174" s="79">
        <f t="shared" si="7"/>
        <v>0.11999999999999997</v>
      </c>
      <c r="G174" s="82" t="s">
        <v>3360</v>
      </c>
    </row>
    <row r="175" spans="1:7">
      <c r="A175" s="47" t="s">
        <v>814</v>
      </c>
      <c r="B175" s="50" t="s">
        <v>837</v>
      </c>
      <c r="C175" s="47" t="s">
        <v>838</v>
      </c>
      <c r="D175" s="77">
        <v>83070</v>
      </c>
      <c r="E175" s="77">
        <f t="shared" ref="E175:E199" si="9">D175*0.88</f>
        <v>73101.600000000006</v>
      </c>
      <c r="F175" s="79">
        <f t="shared" si="7"/>
        <v>0.11999999999999993</v>
      </c>
      <c r="G175" s="82" t="s">
        <v>3360</v>
      </c>
    </row>
    <row r="176" spans="1:7">
      <c r="A176" s="47" t="s">
        <v>814</v>
      </c>
      <c r="B176" s="50" t="s">
        <v>839</v>
      </c>
      <c r="C176" s="47" t="s">
        <v>840</v>
      </c>
      <c r="D176" s="77">
        <v>80430</v>
      </c>
      <c r="E176" s="77">
        <f t="shared" si="9"/>
        <v>70778.399999999994</v>
      </c>
      <c r="F176" s="79">
        <f t="shared" si="7"/>
        <v>0.12000000000000008</v>
      </c>
      <c r="G176" s="82" t="s">
        <v>3361</v>
      </c>
    </row>
    <row r="177" spans="1:7">
      <c r="A177" s="47" t="s">
        <v>814</v>
      </c>
      <c r="B177" s="50" t="s">
        <v>359</v>
      </c>
      <c r="C177" s="47" t="s">
        <v>841</v>
      </c>
      <c r="D177" s="77">
        <v>115710</v>
      </c>
      <c r="E177" s="77">
        <v>101820</v>
      </c>
      <c r="F177" s="79">
        <f t="shared" si="7"/>
        <v>0.12004148301788956</v>
      </c>
      <c r="G177" s="83" t="s">
        <v>230</v>
      </c>
    </row>
    <row r="178" spans="1:7">
      <c r="A178" s="47" t="s">
        <v>814</v>
      </c>
      <c r="B178" s="50" t="s">
        <v>842</v>
      </c>
      <c r="C178" s="47" t="s">
        <v>843</v>
      </c>
      <c r="D178" s="77">
        <v>115710</v>
      </c>
      <c r="E178" s="77">
        <f t="shared" si="9"/>
        <v>101824.8</v>
      </c>
      <c r="F178" s="79">
        <f t="shared" si="7"/>
        <v>0.11999999999999998</v>
      </c>
      <c r="G178" s="82" t="s">
        <v>3361</v>
      </c>
    </row>
    <row r="179" spans="1:7">
      <c r="A179" s="47" t="s">
        <v>814</v>
      </c>
      <c r="B179" s="50" t="s">
        <v>844</v>
      </c>
      <c r="C179" s="47" t="s">
        <v>360</v>
      </c>
      <c r="D179" s="77">
        <v>857330</v>
      </c>
      <c r="E179" s="77">
        <f t="shared" si="9"/>
        <v>754450.4</v>
      </c>
      <c r="F179" s="79">
        <f t="shared" si="7"/>
        <v>0.11999999999999997</v>
      </c>
      <c r="G179" s="47"/>
    </row>
    <row r="180" spans="1:7">
      <c r="A180" s="47" t="s">
        <v>814</v>
      </c>
      <c r="B180" s="50" t="s">
        <v>845</v>
      </c>
      <c r="C180" s="47" t="s">
        <v>361</v>
      </c>
      <c r="D180" s="77">
        <v>115890</v>
      </c>
      <c r="E180" s="77">
        <f t="shared" si="9"/>
        <v>101983.2</v>
      </c>
      <c r="F180" s="79">
        <f t="shared" si="7"/>
        <v>0.12000000000000002</v>
      </c>
      <c r="G180" s="82"/>
    </row>
    <row r="181" spans="1:7">
      <c r="A181" s="47" t="s">
        <v>814</v>
      </c>
      <c r="B181" s="50" t="s">
        <v>362</v>
      </c>
      <c r="C181" s="47" t="s">
        <v>846</v>
      </c>
      <c r="D181" s="77">
        <v>900490</v>
      </c>
      <c r="E181" s="77">
        <f t="shared" si="9"/>
        <v>792431.2</v>
      </c>
      <c r="F181" s="79">
        <f t="shared" si="7"/>
        <v>0.12000000000000005</v>
      </c>
      <c r="G181" s="82"/>
    </row>
    <row r="182" spans="1:7">
      <c r="A182" s="47" t="s">
        <v>814</v>
      </c>
      <c r="B182" s="50" t="s">
        <v>847</v>
      </c>
      <c r="C182" s="47" t="s">
        <v>848</v>
      </c>
      <c r="D182" s="77">
        <v>900490</v>
      </c>
      <c r="E182" s="77">
        <v>792430</v>
      </c>
      <c r="F182" s="79">
        <f t="shared" si="7"/>
        <v>0.12000133260780242</v>
      </c>
      <c r="G182" s="82"/>
    </row>
    <row r="183" spans="1:7">
      <c r="A183" s="47" t="s">
        <v>814</v>
      </c>
      <c r="B183" s="50" t="s">
        <v>849</v>
      </c>
      <c r="C183" s="47" t="s">
        <v>850</v>
      </c>
      <c r="D183" s="77">
        <v>817880</v>
      </c>
      <c r="E183" s="77">
        <f t="shared" si="9"/>
        <v>719734.4</v>
      </c>
      <c r="F183" s="79">
        <f t="shared" si="7"/>
        <v>0.11999999999999997</v>
      </c>
      <c r="G183" s="82"/>
    </row>
    <row r="184" spans="1:7">
      <c r="A184" s="47" t="s">
        <v>814</v>
      </c>
      <c r="B184" s="50" t="s">
        <v>851</v>
      </c>
      <c r="C184" s="47" t="s">
        <v>852</v>
      </c>
      <c r="D184" s="77">
        <v>863400</v>
      </c>
      <c r="E184" s="77">
        <f t="shared" si="9"/>
        <v>759792</v>
      </c>
      <c r="F184" s="79">
        <f t="shared" si="7"/>
        <v>0.12</v>
      </c>
      <c r="G184" s="82"/>
    </row>
    <row r="185" spans="1:7">
      <c r="A185" s="47" t="s">
        <v>814</v>
      </c>
      <c r="B185" s="50" t="s">
        <v>853</v>
      </c>
      <c r="C185" s="47" t="s">
        <v>854</v>
      </c>
      <c r="D185" s="77">
        <v>966490</v>
      </c>
      <c r="E185" s="77">
        <f t="shared" si="9"/>
        <v>850511.2</v>
      </c>
      <c r="F185" s="79">
        <f t="shared" si="7"/>
        <v>0.12000000000000005</v>
      </c>
      <c r="G185" s="82"/>
    </row>
    <row r="186" spans="1:7">
      <c r="A186" s="47" t="s">
        <v>814</v>
      </c>
      <c r="B186" s="50" t="s">
        <v>855</v>
      </c>
      <c r="C186" s="47" t="s">
        <v>856</v>
      </c>
      <c r="D186" s="77">
        <v>54780</v>
      </c>
      <c r="E186" s="77">
        <f t="shared" si="9"/>
        <v>48206.400000000001</v>
      </c>
      <c r="F186" s="79">
        <f t="shared" si="7"/>
        <v>0.11999999999999997</v>
      </c>
      <c r="G186" s="82"/>
    </row>
    <row r="187" spans="1:7">
      <c r="A187" s="47" t="s">
        <v>363</v>
      </c>
      <c r="B187" s="50" t="s">
        <v>857</v>
      </c>
      <c r="C187" s="47" t="s">
        <v>856</v>
      </c>
      <c r="D187" s="77">
        <v>54780</v>
      </c>
      <c r="E187" s="77">
        <f t="shared" si="9"/>
        <v>48206.400000000001</v>
      </c>
      <c r="F187" s="79">
        <f t="shared" si="7"/>
        <v>0.11999999999999997</v>
      </c>
      <c r="G187" s="82"/>
    </row>
    <row r="188" spans="1:7">
      <c r="A188" s="47" t="s">
        <v>814</v>
      </c>
      <c r="B188" s="50" t="s">
        <v>858</v>
      </c>
      <c r="C188" s="47" t="s">
        <v>364</v>
      </c>
      <c r="D188" s="77">
        <v>510280</v>
      </c>
      <c r="E188" s="77">
        <f t="shared" si="9"/>
        <v>449046.4</v>
      </c>
      <c r="F188" s="79">
        <f t="shared" si="7"/>
        <v>0.11999999999999995</v>
      </c>
      <c r="G188" s="82"/>
    </row>
    <row r="189" spans="1:7">
      <c r="A189" s="47" t="s">
        <v>814</v>
      </c>
      <c r="B189" s="50" t="s">
        <v>365</v>
      </c>
      <c r="C189" s="47" t="s">
        <v>859</v>
      </c>
      <c r="D189" s="77">
        <v>510280</v>
      </c>
      <c r="E189" s="77">
        <f t="shared" si="9"/>
        <v>449046.4</v>
      </c>
      <c r="F189" s="79">
        <f t="shared" si="7"/>
        <v>0.11999999999999995</v>
      </c>
      <c r="G189" s="82"/>
    </row>
    <row r="190" spans="1:7">
      <c r="A190" s="47" t="s">
        <v>814</v>
      </c>
      <c r="B190" s="50" t="s">
        <v>366</v>
      </c>
      <c r="C190" s="47" t="s">
        <v>860</v>
      </c>
      <c r="D190" s="77">
        <v>583650</v>
      </c>
      <c r="E190" s="77">
        <f t="shared" si="9"/>
        <v>513612</v>
      </c>
      <c r="F190" s="79">
        <f t="shared" si="7"/>
        <v>0.12</v>
      </c>
      <c r="G190" s="82"/>
    </row>
    <row r="191" spans="1:7">
      <c r="A191" s="47" t="s">
        <v>814</v>
      </c>
      <c r="B191" s="50" t="s">
        <v>861</v>
      </c>
      <c r="C191" s="47" t="s">
        <v>268</v>
      </c>
      <c r="D191" s="77">
        <v>17210</v>
      </c>
      <c r="E191" s="77">
        <f t="shared" si="9"/>
        <v>15144.8</v>
      </c>
      <c r="F191" s="79">
        <f t="shared" si="7"/>
        <v>0.12000000000000004</v>
      </c>
      <c r="G191" s="82"/>
    </row>
    <row r="192" spans="1:7">
      <c r="A192" s="47" t="s">
        <v>814</v>
      </c>
      <c r="B192" s="50" t="s">
        <v>862</v>
      </c>
      <c r="C192" s="47" t="s">
        <v>268</v>
      </c>
      <c r="D192" s="77">
        <v>17570</v>
      </c>
      <c r="E192" s="77">
        <f t="shared" si="9"/>
        <v>15461.6</v>
      </c>
      <c r="F192" s="79">
        <f t="shared" si="7"/>
        <v>0.11999999999999998</v>
      </c>
      <c r="G192" s="82"/>
    </row>
    <row r="193" spans="1:7">
      <c r="A193" s="47" t="s">
        <v>814</v>
      </c>
      <c r="B193" s="50" t="s">
        <v>863</v>
      </c>
      <c r="C193" s="47" t="s">
        <v>367</v>
      </c>
      <c r="D193" s="77">
        <v>8240</v>
      </c>
      <c r="E193" s="77">
        <f t="shared" si="9"/>
        <v>7251.2</v>
      </c>
      <c r="F193" s="79">
        <f t="shared" si="7"/>
        <v>0.12000000000000002</v>
      </c>
      <c r="G193" s="82">
        <v>3.5</v>
      </c>
    </row>
    <row r="194" spans="1:7">
      <c r="A194" s="47" t="s">
        <v>814</v>
      </c>
      <c r="B194" s="50" t="s">
        <v>368</v>
      </c>
      <c r="C194" s="47" t="s">
        <v>856</v>
      </c>
      <c r="D194" s="77">
        <v>9070</v>
      </c>
      <c r="E194" s="77">
        <f t="shared" si="9"/>
        <v>7981.6</v>
      </c>
      <c r="F194" s="79">
        <f t="shared" si="7"/>
        <v>0.11999999999999995</v>
      </c>
      <c r="G194" s="82"/>
    </row>
    <row r="195" spans="1:7">
      <c r="A195" s="47" t="s">
        <v>814</v>
      </c>
      <c r="B195" s="50" t="s">
        <v>369</v>
      </c>
      <c r="C195" s="47" t="s">
        <v>367</v>
      </c>
      <c r="D195" s="77">
        <v>8240</v>
      </c>
      <c r="E195" s="77">
        <f t="shared" si="9"/>
        <v>7251.2</v>
      </c>
      <c r="F195" s="79">
        <f t="shared" si="7"/>
        <v>0.12000000000000002</v>
      </c>
      <c r="G195" s="82">
        <v>4.5</v>
      </c>
    </row>
    <row r="196" spans="1:7">
      <c r="A196" s="47" t="s">
        <v>814</v>
      </c>
      <c r="B196" s="50" t="s">
        <v>864</v>
      </c>
      <c r="C196" s="47" t="s">
        <v>856</v>
      </c>
      <c r="D196" s="77">
        <v>9070</v>
      </c>
      <c r="E196" s="77">
        <f t="shared" si="9"/>
        <v>7981.6</v>
      </c>
      <c r="F196" s="79">
        <f t="shared" si="7"/>
        <v>0.11999999999999995</v>
      </c>
      <c r="G196" s="82"/>
    </row>
    <row r="197" spans="1:7">
      <c r="A197" s="47" t="s">
        <v>814</v>
      </c>
      <c r="B197" s="50" t="s">
        <v>865</v>
      </c>
      <c r="C197" s="118" t="s">
        <v>866</v>
      </c>
      <c r="D197" s="77">
        <v>20640</v>
      </c>
      <c r="E197" s="77">
        <f t="shared" si="9"/>
        <v>18163.2</v>
      </c>
      <c r="F197" s="79">
        <f t="shared" si="7"/>
        <v>0.11999999999999997</v>
      </c>
      <c r="G197" s="82"/>
    </row>
    <row r="198" spans="1:7">
      <c r="A198" s="47" t="s">
        <v>814</v>
      </c>
      <c r="B198" s="50" t="s">
        <v>867</v>
      </c>
      <c r="C198" s="119" t="s">
        <v>370</v>
      </c>
      <c r="D198" s="77">
        <v>19820</v>
      </c>
      <c r="E198" s="77">
        <f t="shared" si="9"/>
        <v>17441.599999999999</v>
      </c>
      <c r="F198" s="79">
        <f t="shared" si="7"/>
        <v>0.12000000000000008</v>
      </c>
      <c r="G198" s="82"/>
    </row>
    <row r="199" spans="1:7">
      <c r="A199" s="47" t="s">
        <v>814</v>
      </c>
      <c r="B199" s="50" t="s">
        <v>868</v>
      </c>
      <c r="C199" s="119" t="s">
        <v>749</v>
      </c>
      <c r="D199" s="77">
        <v>19110</v>
      </c>
      <c r="E199" s="77">
        <f t="shared" si="9"/>
        <v>16816.8</v>
      </c>
      <c r="F199" s="79">
        <f t="shared" si="7"/>
        <v>0.12000000000000004</v>
      </c>
      <c r="G199" s="82"/>
    </row>
    <row r="200" spans="1:7">
      <c r="A200" s="47" t="s">
        <v>814</v>
      </c>
      <c r="B200" s="50" t="s">
        <v>371</v>
      </c>
      <c r="C200" s="47" t="s">
        <v>869</v>
      </c>
      <c r="D200" s="77">
        <v>103510</v>
      </c>
      <c r="E200" s="77">
        <v>91080</v>
      </c>
      <c r="F200" s="79">
        <f t="shared" si="7"/>
        <v>0.12008501594048884</v>
      </c>
      <c r="G200" s="82"/>
    </row>
    <row r="201" spans="1:7">
      <c r="A201" s="47" t="s">
        <v>814</v>
      </c>
      <c r="B201" s="50" t="s">
        <v>870</v>
      </c>
      <c r="C201" s="47" t="s">
        <v>372</v>
      </c>
      <c r="D201" s="77">
        <v>18360</v>
      </c>
      <c r="E201" s="77">
        <v>16150</v>
      </c>
      <c r="F201" s="79">
        <f t="shared" si="7"/>
        <v>0.12037037037037036</v>
      </c>
      <c r="G201" s="82"/>
    </row>
    <row r="202" spans="1:7">
      <c r="A202" s="50"/>
      <c r="B202" s="50"/>
      <c r="C202" s="50"/>
      <c r="D202" s="84"/>
      <c r="E202" s="77"/>
      <c r="F202" s="79" t="e">
        <f t="shared" si="7"/>
        <v>#DIV/0!</v>
      </c>
      <c r="G202" s="50"/>
    </row>
    <row r="203" spans="1:7">
      <c r="A203" s="47" t="s">
        <v>373</v>
      </c>
      <c r="B203" s="50" t="s">
        <v>871</v>
      </c>
      <c r="C203" s="47" t="s">
        <v>872</v>
      </c>
      <c r="D203" s="77">
        <v>876200</v>
      </c>
      <c r="E203" s="77">
        <f>D203*0.9</f>
        <v>788580</v>
      </c>
      <c r="F203" s="79">
        <f t="shared" si="7"/>
        <v>0.1</v>
      </c>
      <c r="G203" s="82"/>
    </row>
    <row r="204" spans="1:7">
      <c r="A204" s="47" t="s">
        <v>373</v>
      </c>
      <c r="B204" s="50" t="s">
        <v>873</v>
      </c>
      <c r="C204" s="47" t="s">
        <v>874</v>
      </c>
      <c r="D204" s="77">
        <v>935770</v>
      </c>
      <c r="E204" s="77">
        <v>842190</v>
      </c>
      <c r="F204" s="79">
        <f t="shared" si="7"/>
        <v>0.10000320591598363</v>
      </c>
      <c r="G204" s="82"/>
    </row>
    <row r="205" spans="1:7">
      <c r="A205" s="47" t="s">
        <v>373</v>
      </c>
      <c r="B205" s="50" t="s">
        <v>875</v>
      </c>
      <c r="C205" s="47" t="s">
        <v>876</v>
      </c>
      <c r="D205" s="77">
        <v>95170</v>
      </c>
      <c r="E205" s="77">
        <f>D205*0.7</f>
        <v>66619</v>
      </c>
      <c r="F205" s="79">
        <f t="shared" si="7"/>
        <v>0.3</v>
      </c>
      <c r="G205" s="82"/>
    </row>
    <row r="206" spans="1:7">
      <c r="A206" s="47" t="s">
        <v>373</v>
      </c>
      <c r="B206" s="50" t="s">
        <v>877</v>
      </c>
      <c r="C206" s="47" t="s">
        <v>878</v>
      </c>
      <c r="D206" s="77">
        <v>249400</v>
      </c>
      <c r="E206" s="77">
        <f t="shared" ref="E206:E209" si="10">D206*0.7</f>
        <v>174580</v>
      </c>
      <c r="F206" s="79">
        <f t="shared" si="7"/>
        <v>0.3</v>
      </c>
      <c r="G206" s="82"/>
    </row>
    <row r="207" spans="1:7">
      <c r="A207" s="47" t="s">
        <v>373</v>
      </c>
      <c r="B207" s="50" t="s">
        <v>879</v>
      </c>
      <c r="C207" s="47" t="s">
        <v>880</v>
      </c>
      <c r="D207" s="77">
        <v>265010</v>
      </c>
      <c r="E207" s="77">
        <f t="shared" si="10"/>
        <v>185507</v>
      </c>
      <c r="F207" s="79">
        <f t="shared" si="7"/>
        <v>0.3</v>
      </c>
      <c r="G207" s="82"/>
    </row>
    <row r="208" spans="1:7">
      <c r="A208" s="47" t="s">
        <v>373</v>
      </c>
      <c r="B208" s="50" t="s">
        <v>881</v>
      </c>
      <c r="C208" s="47" t="s">
        <v>882</v>
      </c>
      <c r="D208" s="77">
        <v>317850</v>
      </c>
      <c r="E208" s="77">
        <f t="shared" si="10"/>
        <v>222495</v>
      </c>
      <c r="F208" s="79">
        <f t="shared" si="7"/>
        <v>0.3</v>
      </c>
      <c r="G208" s="82"/>
    </row>
    <row r="209" spans="1:7">
      <c r="A209" s="47" t="s">
        <v>373</v>
      </c>
      <c r="B209" s="50" t="s">
        <v>883</v>
      </c>
      <c r="C209" s="47" t="s">
        <v>884</v>
      </c>
      <c r="D209" s="77">
        <v>353170</v>
      </c>
      <c r="E209" s="77">
        <f t="shared" si="10"/>
        <v>247218.99999999997</v>
      </c>
      <c r="F209" s="79">
        <f t="shared" si="7"/>
        <v>0.3000000000000001</v>
      </c>
      <c r="G209" s="82"/>
    </row>
    <row r="210" spans="1:7">
      <c r="A210" s="47"/>
      <c r="B210" s="47"/>
      <c r="C210" s="47"/>
      <c r="D210" s="77"/>
      <c r="E210" s="77"/>
      <c r="F210" s="79" t="e">
        <f t="shared" si="7"/>
        <v>#DIV/0!</v>
      </c>
      <c r="G210" s="46"/>
    </row>
    <row r="211" spans="1:7">
      <c r="A211" s="47" t="s">
        <v>885</v>
      </c>
      <c r="B211" s="50" t="s">
        <v>886</v>
      </c>
      <c r="C211" s="47" t="s">
        <v>887</v>
      </c>
      <c r="D211" s="77">
        <v>1128370</v>
      </c>
      <c r="E211" s="77">
        <f>D211*0.93</f>
        <v>1049384.1000000001</v>
      </c>
      <c r="F211" s="79">
        <f t="shared" si="7"/>
        <v>6.9999999999999923E-2</v>
      </c>
      <c r="G211" s="46"/>
    </row>
    <row r="212" spans="1:7">
      <c r="A212" s="47" t="s">
        <v>885</v>
      </c>
      <c r="B212" s="50" t="s">
        <v>888</v>
      </c>
      <c r="C212" s="47" t="s">
        <v>889</v>
      </c>
      <c r="D212" s="77">
        <v>915320</v>
      </c>
      <c r="E212" s="77">
        <f t="shared" ref="E212:E232" si="11">D212*0.93</f>
        <v>851247.60000000009</v>
      </c>
      <c r="F212" s="79">
        <f t="shared" si="7"/>
        <v>6.9999999999999896E-2</v>
      </c>
      <c r="G212" s="46"/>
    </row>
    <row r="213" spans="1:7">
      <c r="A213" s="47" t="s">
        <v>885</v>
      </c>
      <c r="B213" s="50" t="s">
        <v>890</v>
      </c>
      <c r="C213" s="47" t="s">
        <v>891</v>
      </c>
      <c r="D213" s="77">
        <v>1447620</v>
      </c>
      <c r="E213" s="77">
        <f t="shared" si="11"/>
        <v>1346286.6</v>
      </c>
      <c r="F213" s="79">
        <f t="shared" si="7"/>
        <v>6.9999999999999937E-2</v>
      </c>
      <c r="G213" s="46"/>
    </row>
    <row r="214" spans="1:7">
      <c r="A214" s="47" t="s">
        <v>885</v>
      </c>
      <c r="B214" s="50" t="s">
        <v>892</v>
      </c>
      <c r="C214" s="47" t="s">
        <v>893</v>
      </c>
      <c r="D214" s="77">
        <v>459000</v>
      </c>
      <c r="E214" s="77">
        <f t="shared" si="11"/>
        <v>426870</v>
      </c>
      <c r="F214" s="79">
        <f t="shared" si="7"/>
        <v>7.0000000000000007E-2</v>
      </c>
      <c r="G214" s="46"/>
    </row>
    <row r="215" spans="1:7">
      <c r="A215" s="47" t="s">
        <v>885</v>
      </c>
      <c r="B215" s="50" t="s">
        <v>894</v>
      </c>
      <c r="C215" s="47" t="s">
        <v>374</v>
      </c>
      <c r="D215" s="77">
        <v>459000</v>
      </c>
      <c r="E215" s="77">
        <f t="shared" si="11"/>
        <v>426870</v>
      </c>
      <c r="F215" s="79">
        <f t="shared" si="7"/>
        <v>7.0000000000000007E-2</v>
      </c>
      <c r="G215" s="46"/>
    </row>
    <row r="216" spans="1:7">
      <c r="A216" s="47" t="s">
        <v>885</v>
      </c>
      <c r="B216" s="50" t="s">
        <v>375</v>
      </c>
      <c r="C216" s="47" t="s">
        <v>895</v>
      </c>
      <c r="D216" s="77">
        <v>459000</v>
      </c>
      <c r="E216" s="77">
        <f t="shared" si="11"/>
        <v>426870</v>
      </c>
      <c r="F216" s="79">
        <f t="shared" si="7"/>
        <v>7.0000000000000007E-2</v>
      </c>
      <c r="G216" s="46"/>
    </row>
    <row r="217" spans="1:7">
      <c r="A217" s="47" t="s">
        <v>885</v>
      </c>
      <c r="B217" s="50" t="s">
        <v>896</v>
      </c>
      <c r="C217" s="47" t="s">
        <v>376</v>
      </c>
      <c r="D217" s="77">
        <v>459000</v>
      </c>
      <c r="E217" s="77">
        <f t="shared" si="11"/>
        <v>426870</v>
      </c>
      <c r="F217" s="79">
        <f t="shared" si="7"/>
        <v>7.0000000000000007E-2</v>
      </c>
      <c r="G217" s="46"/>
    </row>
    <row r="218" spans="1:7">
      <c r="A218" s="47" t="s">
        <v>885</v>
      </c>
      <c r="B218" s="50" t="s">
        <v>897</v>
      </c>
      <c r="C218" s="47" t="s">
        <v>898</v>
      </c>
      <c r="D218" s="77">
        <v>260780</v>
      </c>
      <c r="E218" s="77">
        <f t="shared" si="11"/>
        <v>242525.40000000002</v>
      </c>
      <c r="F218" s="79">
        <f t="shared" si="7"/>
        <v>6.999999999999991E-2</v>
      </c>
      <c r="G218" s="46"/>
    </row>
    <row r="219" spans="1:7">
      <c r="A219" s="47" t="s">
        <v>885</v>
      </c>
      <c r="B219" s="50" t="s">
        <v>377</v>
      </c>
      <c r="C219" s="47" t="s">
        <v>899</v>
      </c>
      <c r="D219" s="77">
        <v>751070</v>
      </c>
      <c r="E219" s="77">
        <f t="shared" si="11"/>
        <v>698495.10000000009</v>
      </c>
      <c r="F219" s="79">
        <f t="shared" si="7"/>
        <v>6.9999999999999882E-2</v>
      </c>
      <c r="G219" s="46"/>
    </row>
    <row r="220" spans="1:7">
      <c r="A220" s="47" t="s">
        <v>885</v>
      </c>
      <c r="B220" s="50" t="s">
        <v>378</v>
      </c>
      <c r="C220" s="47" t="s">
        <v>900</v>
      </c>
      <c r="D220" s="77">
        <v>675950</v>
      </c>
      <c r="E220" s="77">
        <f t="shared" si="11"/>
        <v>628633.5</v>
      </c>
      <c r="F220" s="79">
        <f t="shared" si="7"/>
        <v>7.0000000000000007E-2</v>
      </c>
      <c r="G220" s="46"/>
    </row>
    <row r="221" spans="1:7">
      <c r="A221" s="47" t="s">
        <v>885</v>
      </c>
      <c r="B221" s="50" t="s">
        <v>379</v>
      </c>
      <c r="C221" s="47" t="s">
        <v>293</v>
      </c>
      <c r="D221" s="77">
        <v>527450</v>
      </c>
      <c r="E221" s="77">
        <f t="shared" si="11"/>
        <v>490528.5</v>
      </c>
      <c r="F221" s="79">
        <f t="shared" si="7"/>
        <v>7.0000000000000007E-2</v>
      </c>
      <c r="G221" s="46"/>
    </row>
    <row r="222" spans="1:7">
      <c r="A222" s="47" t="s">
        <v>885</v>
      </c>
      <c r="B222" s="50" t="s">
        <v>380</v>
      </c>
      <c r="C222" s="47" t="s">
        <v>901</v>
      </c>
      <c r="D222" s="77">
        <v>527450</v>
      </c>
      <c r="E222" s="77">
        <f t="shared" si="11"/>
        <v>490528.5</v>
      </c>
      <c r="F222" s="79">
        <f t="shared" si="7"/>
        <v>7.0000000000000007E-2</v>
      </c>
      <c r="G222" s="46"/>
    </row>
    <row r="223" spans="1:7">
      <c r="A223" s="47" t="s">
        <v>885</v>
      </c>
      <c r="B223" s="50" t="s">
        <v>381</v>
      </c>
      <c r="C223" s="47" t="s">
        <v>382</v>
      </c>
      <c r="D223" s="77">
        <v>474700</v>
      </c>
      <c r="E223" s="77">
        <f t="shared" si="11"/>
        <v>441471</v>
      </c>
      <c r="F223" s="79">
        <f t="shared" si="7"/>
        <v>7.0000000000000007E-2</v>
      </c>
      <c r="G223" s="46"/>
    </row>
    <row r="224" spans="1:7">
      <c r="A224" s="47" t="s">
        <v>885</v>
      </c>
      <c r="B224" s="50" t="s">
        <v>902</v>
      </c>
      <c r="C224" s="47" t="s">
        <v>383</v>
      </c>
      <c r="D224" s="77">
        <v>692060</v>
      </c>
      <c r="E224" s="77">
        <f t="shared" si="11"/>
        <v>643615.80000000005</v>
      </c>
      <c r="F224" s="79">
        <f t="shared" si="7"/>
        <v>6.9999999999999937E-2</v>
      </c>
      <c r="G224" s="46"/>
    </row>
    <row r="225" spans="1:7">
      <c r="A225" s="47" t="s">
        <v>885</v>
      </c>
      <c r="B225" s="50" t="s">
        <v>903</v>
      </c>
      <c r="C225" s="47" t="s">
        <v>904</v>
      </c>
      <c r="D225" s="77">
        <v>692060</v>
      </c>
      <c r="E225" s="77">
        <f t="shared" si="11"/>
        <v>643615.80000000005</v>
      </c>
      <c r="F225" s="79">
        <f t="shared" si="7"/>
        <v>6.9999999999999937E-2</v>
      </c>
      <c r="G225" s="46"/>
    </row>
    <row r="226" spans="1:7">
      <c r="A226" s="47" t="s">
        <v>885</v>
      </c>
      <c r="B226" s="50" t="s">
        <v>905</v>
      </c>
      <c r="C226" s="47" t="s">
        <v>384</v>
      </c>
      <c r="D226" s="77">
        <v>45610</v>
      </c>
      <c r="E226" s="77">
        <f t="shared" si="11"/>
        <v>42417.3</v>
      </c>
      <c r="F226" s="79">
        <f t="shared" si="7"/>
        <v>6.9999999999999937E-2</v>
      </c>
      <c r="G226" s="46"/>
    </row>
    <row r="227" spans="1:7">
      <c r="A227" s="47" t="s">
        <v>885</v>
      </c>
      <c r="B227" s="50" t="s">
        <v>906</v>
      </c>
      <c r="C227" s="47" t="s">
        <v>907</v>
      </c>
      <c r="D227" s="77">
        <v>889690</v>
      </c>
      <c r="E227" s="77">
        <f t="shared" si="11"/>
        <v>827411.70000000007</v>
      </c>
      <c r="F227" s="79">
        <f t="shared" si="7"/>
        <v>6.9999999999999923E-2</v>
      </c>
      <c r="G227" s="46"/>
    </row>
    <row r="228" spans="1:7">
      <c r="A228" s="47" t="s">
        <v>885</v>
      </c>
      <c r="B228" s="50" t="s">
        <v>908</v>
      </c>
      <c r="C228" s="47" t="s">
        <v>909</v>
      </c>
      <c r="D228" s="77">
        <v>753350</v>
      </c>
      <c r="E228" s="77">
        <f t="shared" si="11"/>
        <v>700615.5</v>
      </c>
      <c r="F228" s="79">
        <f t="shared" si="7"/>
        <v>7.0000000000000007E-2</v>
      </c>
      <c r="G228" s="46"/>
    </row>
    <row r="229" spans="1:7">
      <c r="A229" s="47" t="s">
        <v>885</v>
      </c>
      <c r="B229" s="50" t="s">
        <v>385</v>
      </c>
      <c r="C229" s="47" t="s">
        <v>910</v>
      </c>
      <c r="D229" s="77">
        <v>370930</v>
      </c>
      <c r="E229" s="77">
        <f t="shared" si="11"/>
        <v>344964.9</v>
      </c>
      <c r="F229" s="79">
        <f t="shared" ref="F229:F300" si="12">(D229-E229)/D229</f>
        <v>6.9999999999999937E-2</v>
      </c>
      <c r="G229" s="46"/>
    </row>
    <row r="230" spans="1:7">
      <c r="A230" s="47" t="s">
        <v>885</v>
      </c>
      <c r="B230" s="50" t="s">
        <v>911</v>
      </c>
      <c r="C230" s="47" t="s">
        <v>912</v>
      </c>
      <c r="D230" s="77">
        <v>191180</v>
      </c>
      <c r="E230" s="77">
        <f t="shared" si="11"/>
        <v>177797.40000000002</v>
      </c>
      <c r="F230" s="79">
        <f t="shared" si="12"/>
        <v>6.9999999999999882E-2</v>
      </c>
      <c r="G230" s="46"/>
    </row>
    <row r="231" spans="1:7">
      <c r="A231" s="47" t="s">
        <v>885</v>
      </c>
      <c r="B231" s="50" t="s">
        <v>913</v>
      </c>
      <c r="C231" s="47" t="s">
        <v>772</v>
      </c>
      <c r="D231" s="77">
        <v>258110</v>
      </c>
      <c r="E231" s="77">
        <f t="shared" si="11"/>
        <v>240042.30000000002</v>
      </c>
      <c r="F231" s="79">
        <f t="shared" si="12"/>
        <v>6.9999999999999937E-2</v>
      </c>
      <c r="G231" s="46"/>
    </row>
    <row r="232" spans="1:7">
      <c r="A232" s="47" t="s">
        <v>885</v>
      </c>
      <c r="B232" s="50" t="s">
        <v>914</v>
      </c>
      <c r="C232" s="47" t="s">
        <v>280</v>
      </c>
      <c r="D232" s="77">
        <v>183790</v>
      </c>
      <c r="E232" s="77">
        <f t="shared" si="11"/>
        <v>170924.7</v>
      </c>
      <c r="F232" s="79">
        <f t="shared" si="12"/>
        <v>6.9999999999999937E-2</v>
      </c>
      <c r="G232" s="46"/>
    </row>
    <row r="233" spans="1:7">
      <c r="A233" s="47"/>
      <c r="B233" s="50"/>
      <c r="C233" s="47"/>
      <c r="D233" s="77"/>
      <c r="E233" s="77"/>
      <c r="F233" s="79" t="e">
        <f t="shared" si="12"/>
        <v>#DIV/0!</v>
      </c>
      <c r="G233" s="46"/>
    </row>
    <row r="234" spans="1:7">
      <c r="A234" s="47" t="s">
        <v>915</v>
      </c>
      <c r="B234" s="50" t="s">
        <v>386</v>
      </c>
      <c r="C234" s="47" t="s">
        <v>772</v>
      </c>
      <c r="D234" s="77">
        <v>258110</v>
      </c>
      <c r="E234" s="77">
        <f t="shared" ref="E234" si="13">D234*0.93</f>
        <v>240042.30000000002</v>
      </c>
      <c r="F234" s="79">
        <f t="shared" si="12"/>
        <v>6.9999999999999937E-2</v>
      </c>
      <c r="G234" s="46"/>
    </row>
    <row r="235" spans="1:7">
      <c r="A235" s="47" t="s">
        <v>915</v>
      </c>
      <c r="B235" s="50" t="s">
        <v>916</v>
      </c>
      <c r="C235" s="47" t="s">
        <v>917</v>
      </c>
      <c r="D235" s="77">
        <v>180000</v>
      </c>
      <c r="E235" s="77">
        <f>D235*0.82</f>
        <v>147600</v>
      </c>
      <c r="F235" s="79">
        <f t="shared" si="12"/>
        <v>0.18</v>
      </c>
      <c r="G235" s="46"/>
    </row>
    <row r="236" spans="1:7">
      <c r="A236" s="47" t="s">
        <v>915</v>
      </c>
      <c r="B236" s="50" t="s">
        <v>918</v>
      </c>
      <c r="C236" s="47" t="s">
        <v>387</v>
      </c>
      <c r="D236" s="77">
        <v>180000</v>
      </c>
      <c r="E236" s="77">
        <f>D236*0.82</f>
        <v>147600</v>
      </c>
      <c r="F236" s="79">
        <f t="shared" si="12"/>
        <v>0.18</v>
      </c>
      <c r="G236" s="46"/>
    </row>
    <row r="237" spans="1:7">
      <c r="A237" s="47" t="s">
        <v>915</v>
      </c>
      <c r="B237" s="50" t="s">
        <v>919</v>
      </c>
      <c r="C237" s="47" t="s">
        <v>181</v>
      </c>
      <c r="D237" s="77">
        <v>194520</v>
      </c>
      <c r="E237" s="77">
        <f>D237*0.93</f>
        <v>180903.6</v>
      </c>
      <c r="F237" s="79">
        <f t="shared" si="12"/>
        <v>6.9999999999999965E-2</v>
      </c>
      <c r="G237" s="46"/>
    </row>
    <row r="238" spans="1:7">
      <c r="A238" s="47"/>
      <c r="B238" s="47"/>
      <c r="C238" s="47"/>
      <c r="D238" s="77"/>
      <c r="E238" s="77"/>
      <c r="F238" s="79" t="e">
        <f t="shared" si="12"/>
        <v>#DIV/0!</v>
      </c>
      <c r="G238" s="46"/>
    </row>
    <row r="239" spans="1:7">
      <c r="A239" s="47" t="s">
        <v>388</v>
      </c>
      <c r="B239" s="47" t="s">
        <v>920</v>
      </c>
      <c r="C239" s="47" t="s">
        <v>921</v>
      </c>
      <c r="D239" s="77">
        <v>80000</v>
      </c>
      <c r="E239" s="77">
        <v>57200</v>
      </c>
      <c r="F239" s="79">
        <f t="shared" si="12"/>
        <v>0.28499999999999998</v>
      </c>
      <c r="G239" s="46"/>
    </row>
    <row r="240" spans="1:7">
      <c r="A240" s="47" t="s">
        <v>388</v>
      </c>
      <c r="B240" s="47" t="s">
        <v>922</v>
      </c>
      <c r="C240" s="47" t="s">
        <v>921</v>
      </c>
      <c r="D240" s="77">
        <v>80000</v>
      </c>
      <c r="E240" s="77">
        <v>60000</v>
      </c>
      <c r="F240" s="79">
        <f t="shared" si="12"/>
        <v>0.25</v>
      </c>
      <c r="G240" s="46"/>
    </row>
    <row r="241" spans="1:7">
      <c r="A241" s="47"/>
      <c r="B241" s="47"/>
      <c r="C241" s="47"/>
      <c r="D241" s="77"/>
      <c r="E241" s="77"/>
      <c r="F241" s="79" t="e">
        <f t="shared" si="12"/>
        <v>#DIV/0!</v>
      </c>
      <c r="G241" s="46"/>
    </row>
    <row r="242" spans="1:7">
      <c r="A242" s="47" t="s">
        <v>923</v>
      </c>
      <c r="B242" s="47" t="s">
        <v>924</v>
      </c>
      <c r="C242" s="47" t="s">
        <v>925</v>
      </c>
      <c r="D242" s="85">
        <v>24960</v>
      </c>
      <c r="E242" s="85">
        <f>D242*0.85</f>
        <v>21216</v>
      </c>
      <c r="F242" s="79">
        <f t="shared" si="12"/>
        <v>0.15</v>
      </c>
      <c r="G242" s="80">
        <v>0.15</v>
      </c>
    </row>
    <row r="243" spans="1:7">
      <c r="A243" s="47" t="s">
        <v>923</v>
      </c>
      <c r="B243" s="47" t="s">
        <v>926</v>
      </c>
      <c r="C243" s="47" t="s">
        <v>389</v>
      </c>
      <c r="D243" s="85">
        <v>25920</v>
      </c>
      <c r="E243" s="85">
        <f t="shared" ref="E243:E250" si="14">D243*0.85</f>
        <v>22032</v>
      </c>
      <c r="F243" s="79">
        <f t="shared" si="12"/>
        <v>0.15</v>
      </c>
      <c r="G243" s="46"/>
    </row>
    <row r="244" spans="1:7">
      <c r="A244" s="47" t="s">
        <v>923</v>
      </c>
      <c r="B244" s="52" t="s">
        <v>390</v>
      </c>
      <c r="C244" s="52" t="s">
        <v>927</v>
      </c>
      <c r="D244" s="86">
        <v>35280</v>
      </c>
      <c r="E244" s="85">
        <f t="shared" si="14"/>
        <v>29988</v>
      </c>
      <c r="F244" s="79">
        <f t="shared" si="12"/>
        <v>0.15</v>
      </c>
      <c r="G244" s="87"/>
    </row>
    <row r="245" spans="1:7">
      <c r="A245" s="47" t="s">
        <v>923</v>
      </c>
      <c r="B245" s="52" t="s">
        <v>928</v>
      </c>
      <c r="C245" s="52" t="s">
        <v>29</v>
      </c>
      <c r="D245" s="86">
        <v>27120</v>
      </c>
      <c r="E245" s="85">
        <f t="shared" si="14"/>
        <v>23052</v>
      </c>
      <c r="F245" s="79">
        <f t="shared" si="12"/>
        <v>0.15</v>
      </c>
      <c r="G245" s="87"/>
    </row>
    <row r="246" spans="1:7">
      <c r="A246" s="47" t="s">
        <v>923</v>
      </c>
      <c r="B246" s="52" t="s">
        <v>391</v>
      </c>
      <c r="C246" s="52" t="s">
        <v>392</v>
      </c>
      <c r="D246" s="86">
        <v>27120</v>
      </c>
      <c r="E246" s="85">
        <f t="shared" si="14"/>
        <v>23052</v>
      </c>
      <c r="F246" s="79">
        <f t="shared" si="12"/>
        <v>0.15</v>
      </c>
      <c r="G246" s="87" t="s">
        <v>231</v>
      </c>
    </row>
    <row r="247" spans="1:7">
      <c r="A247" s="47" t="s">
        <v>923</v>
      </c>
      <c r="B247" s="52" t="s">
        <v>929</v>
      </c>
      <c r="C247" s="52" t="s">
        <v>930</v>
      </c>
      <c r="D247" s="86">
        <v>36960</v>
      </c>
      <c r="E247" s="85">
        <f t="shared" si="14"/>
        <v>31416</v>
      </c>
      <c r="F247" s="79">
        <f t="shared" si="12"/>
        <v>0.15</v>
      </c>
      <c r="G247" s="87"/>
    </row>
    <row r="248" spans="1:7">
      <c r="A248" s="47" t="s">
        <v>923</v>
      </c>
      <c r="B248" s="52" t="s">
        <v>931</v>
      </c>
      <c r="C248" s="52" t="s">
        <v>30</v>
      </c>
      <c r="D248" s="86">
        <v>30720</v>
      </c>
      <c r="E248" s="85">
        <f t="shared" si="14"/>
        <v>26112</v>
      </c>
      <c r="F248" s="79">
        <f t="shared" si="12"/>
        <v>0.15</v>
      </c>
      <c r="G248" s="87"/>
    </row>
    <row r="249" spans="1:7">
      <c r="A249" s="47" t="s">
        <v>923</v>
      </c>
      <c r="B249" s="52" t="s">
        <v>393</v>
      </c>
      <c r="C249" s="52" t="s">
        <v>31</v>
      </c>
      <c r="D249" s="86">
        <v>34320</v>
      </c>
      <c r="E249" s="85">
        <f t="shared" si="14"/>
        <v>29172</v>
      </c>
      <c r="F249" s="79">
        <f t="shared" si="12"/>
        <v>0.15</v>
      </c>
      <c r="G249" s="87"/>
    </row>
    <row r="250" spans="1:7">
      <c r="A250" s="47" t="s">
        <v>923</v>
      </c>
      <c r="B250" s="52" t="s">
        <v>932</v>
      </c>
      <c r="C250" s="52" t="s">
        <v>394</v>
      </c>
      <c r="D250" s="86">
        <v>41760</v>
      </c>
      <c r="E250" s="85">
        <f t="shared" si="14"/>
        <v>35496</v>
      </c>
      <c r="F250" s="79">
        <f t="shared" si="12"/>
        <v>0.15</v>
      </c>
      <c r="G250" s="87"/>
    </row>
    <row r="251" spans="1:7">
      <c r="A251" s="47" t="s">
        <v>923</v>
      </c>
      <c r="B251" s="52" t="s">
        <v>933</v>
      </c>
      <c r="C251" s="52" t="s">
        <v>395</v>
      </c>
      <c r="D251" s="86">
        <v>79920</v>
      </c>
      <c r="E251" s="86">
        <v>78720</v>
      </c>
      <c r="F251" s="79">
        <f t="shared" si="12"/>
        <v>1.5015015015015015E-2</v>
      </c>
      <c r="G251" s="87"/>
    </row>
    <row r="252" spans="1:7">
      <c r="A252" s="47" t="s">
        <v>923</v>
      </c>
      <c r="B252" s="52" t="s">
        <v>934</v>
      </c>
      <c r="C252" s="52" t="s">
        <v>935</v>
      </c>
      <c r="D252" s="86">
        <v>116880</v>
      </c>
      <c r="E252" s="86">
        <v>112560</v>
      </c>
      <c r="F252" s="79">
        <f t="shared" si="12"/>
        <v>3.6960985626283367E-2</v>
      </c>
      <c r="G252" s="87"/>
    </row>
    <row r="253" spans="1:7">
      <c r="A253" s="47" t="s">
        <v>923</v>
      </c>
      <c r="B253" s="52" t="s">
        <v>396</v>
      </c>
      <c r="C253" s="52" t="s">
        <v>936</v>
      </c>
      <c r="D253" s="86">
        <v>70920</v>
      </c>
      <c r="E253" s="86">
        <f>D253*0.85</f>
        <v>60282</v>
      </c>
      <c r="F253" s="79">
        <f t="shared" si="12"/>
        <v>0.15</v>
      </c>
      <c r="G253" s="87" t="s">
        <v>3362</v>
      </c>
    </row>
    <row r="254" spans="1:7">
      <c r="A254" s="47" t="s">
        <v>923</v>
      </c>
      <c r="B254" s="52" t="s">
        <v>937</v>
      </c>
      <c r="C254" s="52" t="s">
        <v>938</v>
      </c>
      <c r="D254" s="86">
        <v>26160</v>
      </c>
      <c r="E254" s="86">
        <f t="shared" ref="E254:E257" si="15">D254*0.85</f>
        <v>22236</v>
      </c>
      <c r="F254" s="79">
        <f t="shared" si="12"/>
        <v>0.15</v>
      </c>
      <c r="G254" s="87" t="s">
        <v>3363</v>
      </c>
    </row>
    <row r="255" spans="1:7">
      <c r="A255" s="47" t="s">
        <v>923</v>
      </c>
      <c r="B255" s="52" t="s">
        <v>939</v>
      </c>
      <c r="C255" s="52" t="s">
        <v>397</v>
      </c>
      <c r="D255" s="86">
        <v>28800</v>
      </c>
      <c r="E255" s="86">
        <f t="shared" si="15"/>
        <v>24480</v>
      </c>
      <c r="F255" s="79">
        <f t="shared" si="12"/>
        <v>0.15</v>
      </c>
      <c r="G255" s="87"/>
    </row>
    <row r="256" spans="1:7">
      <c r="A256" s="47" t="s">
        <v>923</v>
      </c>
      <c r="B256" s="52" t="s">
        <v>940</v>
      </c>
      <c r="C256" s="52" t="s">
        <v>941</v>
      </c>
      <c r="D256" s="86">
        <v>31440</v>
      </c>
      <c r="E256" s="86">
        <f t="shared" si="15"/>
        <v>26724</v>
      </c>
      <c r="F256" s="79">
        <f t="shared" si="12"/>
        <v>0.15</v>
      </c>
      <c r="G256" s="87"/>
    </row>
    <row r="257" spans="1:7">
      <c r="A257" s="47" t="s">
        <v>923</v>
      </c>
      <c r="B257" s="52" t="s">
        <v>942</v>
      </c>
      <c r="C257" s="52" t="s">
        <v>943</v>
      </c>
      <c r="D257" s="86">
        <v>38400</v>
      </c>
      <c r="E257" s="86">
        <f t="shared" si="15"/>
        <v>32640</v>
      </c>
      <c r="F257" s="79">
        <f t="shared" si="12"/>
        <v>0.15</v>
      </c>
      <c r="G257" s="87"/>
    </row>
    <row r="258" spans="1:7">
      <c r="A258" s="47" t="s">
        <v>923</v>
      </c>
      <c r="B258" s="52" t="s">
        <v>944</v>
      </c>
      <c r="C258" s="52" t="s">
        <v>398</v>
      </c>
      <c r="D258" s="86">
        <v>49200</v>
      </c>
      <c r="E258" s="86">
        <v>49680</v>
      </c>
      <c r="F258" s="79">
        <f t="shared" si="12"/>
        <v>-9.7560975609756097E-3</v>
      </c>
      <c r="G258" s="87"/>
    </row>
    <row r="259" spans="1:7">
      <c r="A259" s="47" t="s">
        <v>923</v>
      </c>
      <c r="B259" s="52" t="s">
        <v>945</v>
      </c>
      <c r="C259" s="52" t="s">
        <v>103</v>
      </c>
      <c r="D259" s="89">
        <v>25200</v>
      </c>
      <c r="E259" s="86">
        <v>24240</v>
      </c>
      <c r="F259" s="79">
        <f t="shared" si="12"/>
        <v>3.8095238095238099E-2</v>
      </c>
      <c r="G259" s="87"/>
    </row>
    <row r="260" spans="1:7">
      <c r="A260" s="47" t="s">
        <v>923</v>
      </c>
      <c r="B260" s="52" t="s">
        <v>946</v>
      </c>
      <c r="C260" s="52" t="s">
        <v>947</v>
      </c>
      <c r="D260" s="86">
        <v>37440</v>
      </c>
      <c r="E260" s="86">
        <v>37440</v>
      </c>
      <c r="F260" s="79">
        <f t="shared" si="12"/>
        <v>0</v>
      </c>
      <c r="G260" s="87"/>
    </row>
    <row r="261" spans="1:7">
      <c r="A261" s="47" t="s">
        <v>923</v>
      </c>
      <c r="B261" s="52" t="s">
        <v>399</v>
      </c>
      <c r="C261" s="52" t="s">
        <v>948</v>
      </c>
      <c r="D261" s="86">
        <v>54600</v>
      </c>
      <c r="E261" s="86">
        <v>54600</v>
      </c>
      <c r="F261" s="79">
        <f t="shared" si="12"/>
        <v>0</v>
      </c>
      <c r="G261" s="87"/>
    </row>
    <row r="262" spans="1:7">
      <c r="A262" s="47" t="s">
        <v>923</v>
      </c>
      <c r="B262" s="52" t="s">
        <v>949</v>
      </c>
      <c r="C262" s="52" t="s">
        <v>400</v>
      </c>
      <c r="D262" s="86">
        <v>48240</v>
      </c>
      <c r="E262" s="86">
        <v>48240</v>
      </c>
      <c r="F262" s="79">
        <f t="shared" si="12"/>
        <v>0</v>
      </c>
      <c r="G262" s="87"/>
    </row>
    <row r="263" spans="1:7">
      <c r="A263" s="47" t="s">
        <v>923</v>
      </c>
      <c r="B263" s="52" t="s">
        <v>401</v>
      </c>
      <c r="C263" s="52" t="s">
        <v>402</v>
      </c>
      <c r="D263" s="86">
        <v>84480</v>
      </c>
      <c r="E263" s="86">
        <v>84480</v>
      </c>
      <c r="F263" s="79">
        <f t="shared" si="12"/>
        <v>0</v>
      </c>
      <c r="G263" s="87"/>
    </row>
    <row r="264" spans="1:7">
      <c r="A264" s="47" t="s">
        <v>923</v>
      </c>
      <c r="B264" s="52" t="s">
        <v>950</v>
      </c>
      <c r="C264" s="52" t="s">
        <v>951</v>
      </c>
      <c r="D264" s="86">
        <v>84480</v>
      </c>
      <c r="E264" s="86">
        <v>84480</v>
      </c>
      <c r="F264" s="79">
        <f t="shared" si="12"/>
        <v>0</v>
      </c>
      <c r="G264" s="87"/>
    </row>
    <row r="265" spans="1:7">
      <c r="A265" s="47" t="s">
        <v>923</v>
      </c>
      <c r="B265" s="52" t="s">
        <v>952</v>
      </c>
      <c r="C265" s="52" t="s">
        <v>953</v>
      </c>
      <c r="D265" s="86">
        <v>35040</v>
      </c>
      <c r="E265" s="86">
        <f>D265*0.85</f>
        <v>29784</v>
      </c>
      <c r="F265" s="79">
        <f t="shared" si="12"/>
        <v>0.15</v>
      </c>
      <c r="G265" s="87" t="s">
        <v>232</v>
      </c>
    </row>
    <row r="266" spans="1:7">
      <c r="A266" s="47" t="s">
        <v>923</v>
      </c>
      <c r="B266" s="52" t="s">
        <v>954</v>
      </c>
      <c r="C266" s="52" t="s">
        <v>953</v>
      </c>
      <c r="D266" s="86">
        <v>32160</v>
      </c>
      <c r="E266" s="86">
        <f t="shared" ref="E266:E269" si="16">D266*0.85</f>
        <v>27336</v>
      </c>
      <c r="F266" s="79">
        <f t="shared" si="12"/>
        <v>0.15</v>
      </c>
      <c r="G266" s="87"/>
    </row>
    <row r="267" spans="1:7">
      <c r="A267" s="47" t="s">
        <v>923</v>
      </c>
      <c r="B267" s="52" t="s">
        <v>955</v>
      </c>
      <c r="C267" s="52" t="s">
        <v>956</v>
      </c>
      <c r="D267" s="86">
        <v>36720</v>
      </c>
      <c r="E267" s="86">
        <f t="shared" si="16"/>
        <v>31212</v>
      </c>
      <c r="F267" s="79">
        <f t="shared" si="12"/>
        <v>0.15</v>
      </c>
      <c r="G267" s="87"/>
    </row>
    <row r="268" spans="1:7">
      <c r="A268" s="47" t="s">
        <v>923</v>
      </c>
      <c r="B268" s="52" t="s">
        <v>957</v>
      </c>
      <c r="C268" s="52" t="s">
        <v>403</v>
      </c>
      <c r="D268" s="86">
        <v>31440</v>
      </c>
      <c r="E268" s="86">
        <f t="shared" si="16"/>
        <v>26724</v>
      </c>
      <c r="F268" s="79">
        <f t="shared" si="12"/>
        <v>0.15</v>
      </c>
      <c r="G268" s="87"/>
    </row>
    <row r="269" spans="1:7">
      <c r="A269" s="47" t="s">
        <v>923</v>
      </c>
      <c r="B269" s="52" t="s">
        <v>958</v>
      </c>
      <c r="C269" s="52" t="s">
        <v>959</v>
      </c>
      <c r="D269" s="86">
        <v>37440</v>
      </c>
      <c r="E269" s="86">
        <f t="shared" si="16"/>
        <v>31824</v>
      </c>
      <c r="F269" s="79">
        <f t="shared" si="12"/>
        <v>0.15</v>
      </c>
      <c r="G269" s="87"/>
    </row>
    <row r="270" spans="1:7">
      <c r="A270" s="47" t="s">
        <v>923</v>
      </c>
      <c r="B270" s="52" t="s">
        <v>404</v>
      </c>
      <c r="C270" s="52" t="s">
        <v>960</v>
      </c>
      <c r="D270" s="86">
        <v>132120</v>
      </c>
      <c r="E270" s="86">
        <f>D270*0.8</f>
        <v>105696</v>
      </c>
      <c r="F270" s="79">
        <f t="shared" si="12"/>
        <v>0.2</v>
      </c>
      <c r="G270" s="87"/>
    </row>
    <row r="271" spans="1:7">
      <c r="A271" s="47" t="s">
        <v>923</v>
      </c>
      <c r="B271" s="52" t="s">
        <v>405</v>
      </c>
      <c r="C271" s="52" t="s">
        <v>961</v>
      </c>
      <c r="D271" s="86">
        <v>106080</v>
      </c>
      <c r="E271" s="86">
        <v>106080</v>
      </c>
      <c r="F271" s="79">
        <f t="shared" si="12"/>
        <v>0</v>
      </c>
      <c r="G271" s="87"/>
    </row>
    <row r="272" spans="1:7">
      <c r="A272" s="47" t="s">
        <v>923</v>
      </c>
      <c r="B272" s="52" t="s">
        <v>962</v>
      </c>
      <c r="C272" s="52" t="s">
        <v>963</v>
      </c>
      <c r="D272" s="86">
        <v>44280</v>
      </c>
      <c r="E272" s="86">
        <v>44280</v>
      </c>
      <c r="F272" s="79">
        <f t="shared" si="12"/>
        <v>0</v>
      </c>
      <c r="G272" s="87"/>
    </row>
    <row r="273" spans="1:7">
      <c r="A273" s="47" t="s">
        <v>923</v>
      </c>
      <c r="B273" s="52" t="s">
        <v>716</v>
      </c>
      <c r="C273" s="52" t="s">
        <v>406</v>
      </c>
      <c r="D273" s="86">
        <v>118440</v>
      </c>
      <c r="E273" s="86">
        <f>D273*0.8</f>
        <v>94752</v>
      </c>
      <c r="F273" s="79">
        <f t="shared" si="12"/>
        <v>0.2</v>
      </c>
      <c r="G273" s="87"/>
    </row>
    <row r="274" spans="1:7">
      <c r="A274" s="47" t="s">
        <v>923</v>
      </c>
      <c r="B274" s="52" t="s">
        <v>964</v>
      </c>
      <c r="C274" s="52" t="s">
        <v>407</v>
      </c>
      <c r="D274" s="86">
        <v>44400</v>
      </c>
      <c r="E274" s="86">
        <v>43200</v>
      </c>
      <c r="F274" s="79">
        <f t="shared" si="12"/>
        <v>2.7027027027027029E-2</v>
      </c>
      <c r="G274" s="87"/>
    </row>
    <row r="275" spans="1:7">
      <c r="A275" s="47" t="s">
        <v>923</v>
      </c>
      <c r="B275" s="52" t="s">
        <v>965</v>
      </c>
      <c r="C275" s="52" t="s">
        <v>408</v>
      </c>
      <c r="D275" s="86">
        <v>128160</v>
      </c>
      <c r="E275" s="86">
        <f>D275*0.8</f>
        <v>102528</v>
      </c>
      <c r="F275" s="79">
        <f t="shared" si="12"/>
        <v>0.2</v>
      </c>
      <c r="G275" s="87"/>
    </row>
    <row r="276" spans="1:7">
      <c r="A276" s="47" t="s">
        <v>923</v>
      </c>
      <c r="B276" s="52" t="s">
        <v>409</v>
      </c>
      <c r="C276" s="52" t="s">
        <v>410</v>
      </c>
      <c r="D276" s="86">
        <v>46320</v>
      </c>
      <c r="E276" s="86">
        <v>44760</v>
      </c>
      <c r="F276" s="79">
        <f t="shared" si="12"/>
        <v>3.367875647668394E-2</v>
      </c>
      <c r="G276" s="87"/>
    </row>
    <row r="277" spans="1:7">
      <c r="A277" s="47" t="s">
        <v>923</v>
      </c>
      <c r="B277" s="52" t="s">
        <v>966</v>
      </c>
      <c r="C277" s="52" t="s">
        <v>967</v>
      </c>
      <c r="D277" s="86">
        <v>138690</v>
      </c>
      <c r="E277" s="86">
        <f>D277*0.8</f>
        <v>110952</v>
      </c>
      <c r="F277" s="79">
        <f t="shared" si="12"/>
        <v>0.2</v>
      </c>
      <c r="G277" s="87"/>
    </row>
    <row r="278" spans="1:7">
      <c r="A278" s="47" t="s">
        <v>923</v>
      </c>
      <c r="B278" s="52" t="s">
        <v>968</v>
      </c>
      <c r="C278" s="52" t="s">
        <v>969</v>
      </c>
      <c r="D278" s="86">
        <v>44400</v>
      </c>
      <c r="E278" s="86">
        <v>43080</v>
      </c>
      <c r="F278" s="79">
        <f t="shared" si="12"/>
        <v>2.9729729729729731E-2</v>
      </c>
      <c r="G278" s="87"/>
    </row>
    <row r="279" spans="1:7">
      <c r="A279" s="47" t="s">
        <v>923</v>
      </c>
      <c r="B279" s="52" t="s">
        <v>970</v>
      </c>
      <c r="C279" s="52" t="s">
        <v>971</v>
      </c>
      <c r="D279" s="86">
        <v>157320</v>
      </c>
      <c r="E279" s="86">
        <f>D279*0.8</f>
        <v>125856</v>
      </c>
      <c r="F279" s="79">
        <f t="shared" si="12"/>
        <v>0.2</v>
      </c>
      <c r="G279" s="87"/>
    </row>
    <row r="280" spans="1:7">
      <c r="A280" s="47" t="s">
        <v>923</v>
      </c>
      <c r="B280" s="53" t="s">
        <v>411</v>
      </c>
      <c r="C280" s="53" t="s">
        <v>63</v>
      </c>
      <c r="D280" s="88">
        <v>20000</v>
      </c>
      <c r="E280" s="86">
        <v>12500</v>
      </c>
      <c r="F280" s="79">
        <f t="shared" si="12"/>
        <v>0.375</v>
      </c>
      <c r="G280" s="87"/>
    </row>
    <row r="281" spans="1:7">
      <c r="A281" s="47" t="s">
        <v>923</v>
      </c>
      <c r="B281" s="52" t="s">
        <v>972</v>
      </c>
      <c r="C281" s="52" t="s">
        <v>973</v>
      </c>
      <c r="D281" s="86">
        <v>120000</v>
      </c>
      <c r="E281" s="86">
        <v>120000</v>
      </c>
      <c r="F281" s="79">
        <f t="shared" si="12"/>
        <v>0</v>
      </c>
      <c r="G281" s="87"/>
    </row>
    <row r="282" spans="1:7">
      <c r="A282" s="47" t="s">
        <v>923</v>
      </c>
      <c r="B282" s="52" t="s">
        <v>974</v>
      </c>
      <c r="C282" s="52" t="s">
        <v>975</v>
      </c>
      <c r="D282" s="86">
        <v>49500</v>
      </c>
      <c r="E282" s="86">
        <v>33000</v>
      </c>
      <c r="F282" s="79">
        <f t="shared" si="12"/>
        <v>0.33333333333333331</v>
      </c>
      <c r="G282" s="87" t="s">
        <v>233</v>
      </c>
    </row>
    <row r="283" spans="1:7">
      <c r="A283" s="47" t="s">
        <v>923</v>
      </c>
      <c r="B283" s="52" t="s">
        <v>976</v>
      </c>
      <c r="C283" s="52" t="s">
        <v>975</v>
      </c>
      <c r="D283" s="86">
        <v>31680</v>
      </c>
      <c r="E283" s="86">
        <v>21120</v>
      </c>
      <c r="F283" s="79">
        <f t="shared" si="12"/>
        <v>0.33333333333333331</v>
      </c>
      <c r="G283" s="87" t="s">
        <v>234</v>
      </c>
    </row>
    <row r="284" spans="1:7">
      <c r="A284" s="47" t="s">
        <v>923</v>
      </c>
      <c r="B284" s="52" t="s">
        <v>412</v>
      </c>
      <c r="C284" s="52" t="s">
        <v>977</v>
      </c>
      <c r="D284" s="86">
        <v>15000</v>
      </c>
      <c r="E284" s="86">
        <v>7600</v>
      </c>
      <c r="F284" s="79">
        <f t="shared" si="12"/>
        <v>0.49333333333333335</v>
      </c>
      <c r="G284" s="87" t="s">
        <v>3364</v>
      </c>
    </row>
    <row r="285" spans="1:7">
      <c r="A285" s="47" t="s">
        <v>923</v>
      </c>
      <c r="B285" s="52" t="s">
        <v>978</v>
      </c>
      <c r="C285" s="52" t="s">
        <v>413</v>
      </c>
      <c r="D285" s="86">
        <v>900</v>
      </c>
      <c r="E285" s="86">
        <v>433</v>
      </c>
      <c r="F285" s="79">
        <f t="shared" si="12"/>
        <v>0.51888888888888884</v>
      </c>
      <c r="G285" s="87"/>
    </row>
    <row r="286" spans="1:7">
      <c r="A286" s="47" t="s">
        <v>923</v>
      </c>
      <c r="B286" s="53" t="s">
        <v>414</v>
      </c>
      <c r="C286" s="53" t="s">
        <v>415</v>
      </c>
      <c r="D286" s="88">
        <v>1500</v>
      </c>
      <c r="E286" s="86">
        <v>770</v>
      </c>
      <c r="F286" s="79">
        <f t="shared" si="12"/>
        <v>0.48666666666666669</v>
      </c>
      <c r="G286" s="87"/>
    </row>
    <row r="287" spans="1:7">
      <c r="A287" s="47" t="s">
        <v>923</v>
      </c>
      <c r="B287" s="53" t="s">
        <v>979</v>
      </c>
      <c r="C287" s="53" t="s">
        <v>415</v>
      </c>
      <c r="D287" s="88">
        <v>1000</v>
      </c>
      <c r="E287" s="86">
        <v>770</v>
      </c>
      <c r="F287" s="79">
        <f t="shared" si="12"/>
        <v>0.23</v>
      </c>
      <c r="G287" s="87"/>
    </row>
    <row r="288" spans="1:7">
      <c r="A288" s="47" t="s">
        <v>923</v>
      </c>
      <c r="B288" s="53" t="s">
        <v>980</v>
      </c>
      <c r="C288" s="53" t="s">
        <v>415</v>
      </c>
      <c r="D288" s="88">
        <v>1500</v>
      </c>
      <c r="E288" s="86">
        <v>1210</v>
      </c>
      <c r="F288" s="79">
        <f t="shared" si="12"/>
        <v>0.19333333333333333</v>
      </c>
      <c r="G288" s="87"/>
    </row>
    <row r="289" spans="1:7">
      <c r="A289" s="47" t="s">
        <v>923</v>
      </c>
      <c r="B289" s="53" t="s">
        <v>981</v>
      </c>
      <c r="C289" s="53" t="s">
        <v>415</v>
      </c>
      <c r="D289" s="88">
        <v>1500</v>
      </c>
      <c r="E289" s="86">
        <v>1210</v>
      </c>
      <c r="F289" s="79">
        <f t="shared" si="12"/>
        <v>0.19333333333333333</v>
      </c>
      <c r="G289" s="87"/>
    </row>
    <row r="290" spans="1:7">
      <c r="A290" s="47" t="s">
        <v>923</v>
      </c>
      <c r="B290" s="53" t="s">
        <v>982</v>
      </c>
      <c r="C290" s="53" t="s">
        <v>65</v>
      </c>
      <c r="D290" s="88">
        <v>150000</v>
      </c>
      <c r="E290" s="86">
        <v>48700</v>
      </c>
      <c r="F290" s="79">
        <f t="shared" si="12"/>
        <v>0.67533333333333334</v>
      </c>
      <c r="G290" s="87" t="s">
        <v>3365</v>
      </c>
    </row>
    <row r="291" spans="1:7">
      <c r="A291" s="47" t="s">
        <v>923</v>
      </c>
      <c r="B291" s="53" t="s">
        <v>983</v>
      </c>
      <c r="C291" s="53" t="s">
        <v>65</v>
      </c>
      <c r="D291" s="88">
        <v>150000</v>
      </c>
      <c r="E291" s="86">
        <v>78750</v>
      </c>
      <c r="F291" s="79">
        <f t="shared" si="12"/>
        <v>0.47499999999999998</v>
      </c>
      <c r="G291" s="87" t="s">
        <v>3366</v>
      </c>
    </row>
    <row r="292" spans="1:7">
      <c r="A292" s="47" t="s">
        <v>923</v>
      </c>
      <c r="B292" s="52" t="s">
        <v>416</v>
      </c>
      <c r="C292" s="52" t="s">
        <v>984</v>
      </c>
      <c r="D292" s="86">
        <v>1100</v>
      </c>
      <c r="E292" s="86">
        <v>780</v>
      </c>
      <c r="F292" s="79">
        <f t="shared" si="12"/>
        <v>0.29090909090909089</v>
      </c>
      <c r="G292" s="87" t="s">
        <v>235</v>
      </c>
    </row>
    <row r="293" spans="1:7">
      <c r="A293" s="47" t="s">
        <v>923</v>
      </c>
      <c r="B293" s="52" t="s">
        <v>985</v>
      </c>
      <c r="C293" s="52" t="s">
        <v>417</v>
      </c>
      <c r="D293" s="86">
        <v>37500</v>
      </c>
      <c r="E293" s="86">
        <v>30250</v>
      </c>
      <c r="F293" s="79">
        <f t="shared" si="12"/>
        <v>0.19333333333333333</v>
      </c>
      <c r="G293" s="87" t="s">
        <v>3367</v>
      </c>
    </row>
    <row r="294" spans="1:7">
      <c r="A294" s="47" t="s">
        <v>923</v>
      </c>
      <c r="B294" s="52" t="s">
        <v>986</v>
      </c>
      <c r="C294" s="52" t="s">
        <v>417</v>
      </c>
      <c r="D294" s="86">
        <v>37500</v>
      </c>
      <c r="E294" s="86">
        <v>19250</v>
      </c>
      <c r="F294" s="79">
        <f t="shared" si="12"/>
        <v>0.48666666666666669</v>
      </c>
      <c r="G294" s="87" t="s">
        <v>3368</v>
      </c>
    </row>
    <row r="295" spans="1:7">
      <c r="A295" s="47" t="s">
        <v>923</v>
      </c>
      <c r="B295" s="52" t="s">
        <v>987</v>
      </c>
      <c r="C295" s="52" t="s">
        <v>988</v>
      </c>
      <c r="D295" s="86">
        <v>11440</v>
      </c>
      <c r="E295" s="86">
        <v>8800</v>
      </c>
      <c r="F295" s="79">
        <f t="shared" si="12"/>
        <v>0.23076923076923078</v>
      </c>
      <c r="G295" s="87" t="s">
        <v>3368</v>
      </c>
    </row>
    <row r="296" spans="1:7">
      <c r="A296" s="47" t="s">
        <v>923</v>
      </c>
      <c r="B296" s="52" t="s">
        <v>989</v>
      </c>
      <c r="C296" s="52" t="s">
        <v>990</v>
      </c>
      <c r="D296" s="86">
        <v>11440</v>
      </c>
      <c r="E296" s="86">
        <v>5200</v>
      </c>
      <c r="F296" s="79">
        <f t="shared" si="12"/>
        <v>0.54545454545454541</v>
      </c>
      <c r="G296" s="87" t="s">
        <v>236</v>
      </c>
    </row>
    <row r="297" spans="1:7">
      <c r="A297" s="47" t="s">
        <v>923</v>
      </c>
      <c r="B297" s="52" t="s">
        <v>991</v>
      </c>
      <c r="C297" s="52" t="s">
        <v>990</v>
      </c>
      <c r="D297" s="86">
        <v>7150</v>
      </c>
      <c r="E297" s="86">
        <v>5200</v>
      </c>
      <c r="F297" s="79">
        <f>(D297-E297)/D297</f>
        <v>0.27272727272727271</v>
      </c>
      <c r="G297" s="87" t="s">
        <v>3369</v>
      </c>
    </row>
    <row r="298" spans="1:7">
      <c r="A298" s="47" t="s">
        <v>923</v>
      </c>
      <c r="B298" s="52" t="s">
        <v>418</v>
      </c>
      <c r="C298" s="52" t="s">
        <v>990</v>
      </c>
      <c r="D298" s="86">
        <v>4290</v>
      </c>
      <c r="E298" s="86">
        <v>3100</v>
      </c>
      <c r="F298" s="79">
        <f>(D298-E298)/D298</f>
        <v>0.27738927738927738</v>
      </c>
      <c r="G298" s="87" t="s">
        <v>3370</v>
      </c>
    </row>
    <row r="299" spans="1:7">
      <c r="A299" s="47" t="s">
        <v>923</v>
      </c>
      <c r="B299" s="52" t="s">
        <v>992</v>
      </c>
      <c r="C299" s="52" t="s">
        <v>419</v>
      </c>
      <c r="D299" s="86">
        <v>4290</v>
      </c>
      <c r="E299" s="86">
        <v>3300</v>
      </c>
      <c r="F299" s="79">
        <f t="shared" si="12"/>
        <v>0.23076923076923078</v>
      </c>
      <c r="G299" s="87" t="s">
        <v>3371</v>
      </c>
    </row>
    <row r="300" spans="1:7">
      <c r="A300" s="47" t="s">
        <v>923</v>
      </c>
      <c r="B300" s="52" t="s">
        <v>993</v>
      </c>
      <c r="C300" s="52" t="s">
        <v>419</v>
      </c>
      <c r="D300" s="86">
        <v>7150</v>
      </c>
      <c r="E300" s="86">
        <v>5500</v>
      </c>
      <c r="F300" s="79">
        <f t="shared" si="12"/>
        <v>0.23076923076923078</v>
      </c>
      <c r="G300" s="87" t="s">
        <v>3368</v>
      </c>
    </row>
    <row r="301" spans="1:7">
      <c r="A301" s="47" t="s">
        <v>923</v>
      </c>
      <c r="B301" s="52" t="s">
        <v>420</v>
      </c>
      <c r="C301" s="52" t="s">
        <v>421</v>
      </c>
      <c r="D301" s="86">
        <v>14840</v>
      </c>
      <c r="E301" s="86">
        <v>14840</v>
      </c>
      <c r="F301" s="79">
        <f t="shared" ref="F301:F374" si="17">(D301-E301)/D301</f>
        <v>0</v>
      </c>
      <c r="G301" s="87"/>
    </row>
    <row r="302" spans="1:7">
      <c r="A302" s="47" t="s">
        <v>923</v>
      </c>
      <c r="B302" s="52" t="s">
        <v>994</v>
      </c>
      <c r="C302" s="52" t="s">
        <v>995</v>
      </c>
      <c r="D302" s="86">
        <v>29240</v>
      </c>
      <c r="E302" s="86">
        <v>29240</v>
      </c>
      <c r="F302" s="79">
        <f t="shared" si="17"/>
        <v>0</v>
      </c>
      <c r="G302" s="87"/>
    </row>
    <row r="303" spans="1:7">
      <c r="A303" s="47" t="s">
        <v>923</v>
      </c>
      <c r="B303" s="52" t="s">
        <v>422</v>
      </c>
      <c r="C303" s="52" t="s">
        <v>423</v>
      </c>
      <c r="D303" s="86">
        <v>51240</v>
      </c>
      <c r="E303" s="86">
        <v>51240</v>
      </c>
      <c r="F303" s="79">
        <f t="shared" si="17"/>
        <v>0</v>
      </c>
      <c r="G303" s="87"/>
    </row>
    <row r="304" spans="1:7">
      <c r="A304" s="47" t="s">
        <v>923</v>
      </c>
      <c r="B304" s="47" t="s">
        <v>424</v>
      </c>
      <c r="C304" s="47" t="s">
        <v>110</v>
      </c>
      <c r="D304" s="77">
        <v>9900</v>
      </c>
      <c r="E304" s="77">
        <v>9900</v>
      </c>
      <c r="F304" s="79">
        <f t="shared" si="17"/>
        <v>0</v>
      </c>
      <c r="G304" s="46"/>
    </row>
    <row r="305" spans="1:7">
      <c r="A305" s="47" t="s">
        <v>923</v>
      </c>
      <c r="B305" s="52" t="s">
        <v>425</v>
      </c>
      <c r="C305" s="52" t="s">
        <v>426</v>
      </c>
      <c r="D305" s="86">
        <v>13000</v>
      </c>
      <c r="E305" s="86">
        <v>13000</v>
      </c>
      <c r="F305" s="79">
        <f t="shared" si="17"/>
        <v>0</v>
      </c>
      <c r="G305" s="87" t="s">
        <v>3372</v>
      </c>
    </row>
    <row r="306" spans="1:7">
      <c r="A306" s="47" t="s">
        <v>923</v>
      </c>
      <c r="B306" s="52" t="s">
        <v>427</v>
      </c>
      <c r="C306" s="52" t="s">
        <v>996</v>
      </c>
      <c r="D306" s="86">
        <v>16190</v>
      </c>
      <c r="E306" s="86">
        <f>D306*0.81</f>
        <v>13113.900000000001</v>
      </c>
      <c r="F306" s="79">
        <f t="shared" si="17"/>
        <v>0.18999999999999992</v>
      </c>
      <c r="G306" s="113" t="s">
        <v>3373</v>
      </c>
    </row>
    <row r="307" spans="1:7">
      <c r="A307" s="47" t="s">
        <v>923</v>
      </c>
      <c r="B307" s="52" t="s">
        <v>997</v>
      </c>
      <c r="C307" s="52" t="s">
        <v>428</v>
      </c>
      <c r="D307" s="86">
        <v>16190</v>
      </c>
      <c r="E307" s="86">
        <f>D307*0.91</f>
        <v>14732.9</v>
      </c>
      <c r="F307" s="79">
        <f t="shared" si="17"/>
        <v>9.0000000000000024E-2</v>
      </c>
      <c r="G307" s="114" t="s">
        <v>237</v>
      </c>
    </row>
    <row r="308" spans="1:7">
      <c r="A308" s="47" t="s">
        <v>923</v>
      </c>
      <c r="B308" s="52" t="s">
        <v>998</v>
      </c>
      <c r="C308" s="52" t="s">
        <v>996</v>
      </c>
      <c r="D308" s="86">
        <v>16190</v>
      </c>
      <c r="E308" s="86">
        <f>D308*0.71</f>
        <v>11494.9</v>
      </c>
      <c r="F308" s="79">
        <f t="shared" si="17"/>
        <v>0.29000000000000004</v>
      </c>
      <c r="G308" s="113" t="s">
        <v>238</v>
      </c>
    </row>
    <row r="309" spans="1:7">
      <c r="A309" s="47" t="s">
        <v>923</v>
      </c>
      <c r="B309" s="52" t="s">
        <v>999</v>
      </c>
      <c r="C309" s="52" t="s">
        <v>428</v>
      </c>
      <c r="D309" s="86">
        <v>16190</v>
      </c>
      <c r="E309" s="86">
        <f>D309*0.8</f>
        <v>12952</v>
      </c>
      <c r="F309" s="79">
        <f t="shared" si="17"/>
        <v>0.2</v>
      </c>
      <c r="G309" s="114" t="s">
        <v>239</v>
      </c>
    </row>
    <row r="310" spans="1:7">
      <c r="A310" s="47" t="s">
        <v>923</v>
      </c>
      <c r="B310" s="52" t="s">
        <v>429</v>
      </c>
      <c r="C310" s="52" t="s">
        <v>996</v>
      </c>
      <c r="D310" s="86">
        <v>16190</v>
      </c>
      <c r="E310" s="86">
        <f>D310*0.71</f>
        <v>11494.9</v>
      </c>
      <c r="F310" s="79">
        <f t="shared" si="17"/>
        <v>0.29000000000000004</v>
      </c>
      <c r="G310" s="113" t="s">
        <v>240</v>
      </c>
    </row>
    <row r="311" spans="1:7">
      <c r="A311" s="47" t="s">
        <v>923</v>
      </c>
      <c r="B311" s="52" t="s">
        <v>430</v>
      </c>
      <c r="C311" s="52" t="s">
        <v>1000</v>
      </c>
      <c r="D311" s="86">
        <v>6110</v>
      </c>
      <c r="E311" s="86">
        <v>6110</v>
      </c>
      <c r="F311" s="79">
        <f t="shared" si="17"/>
        <v>0</v>
      </c>
      <c r="G311" s="87"/>
    </row>
    <row r="312" spans="1:7">
      <c r="A312" s="47" t="s">
        <v>923</v>
      </c>
      <c r="B312" s="52" t="s">
        <v>1001</v>
      </c>
      <c r="C312" s="52" t="s">
        <v>431</v>
      </c>
      <c r="D312" s="86">
        <v>5320</v>
      </c>
      <c r="E312" s="86">
        <v>5320</v>
      </c>
      <c r="F312" s="79">
        <f t="shared" si="17"/>
        <v>0</v>
      </c>
      <c r="G312" s="87"/>
    </row>
    <row r="313" spans="1:7">
      <c r="A313" s="47" t="s">
        <v>923</v>
      </c>
      <c r="B313" s="52" t="s">
        <v>432</v>
      </c>
      <c r="C313" s="52" t="s">
        <v>433</v>
      </c>
      <c r="D313" s="86">
        <v>6600</v>
      </c>
      <c r="E313" s="86">
        <v>6600</v>
      </c>
      <c r="F313" s="79">
        <f t="shared" si="17"/>
        <v>0</v>
      </c>
      <c r="G313" s="87"/>
    </row>
    <row r="314" spans="1:7">
      <c r="A314" s="47" t="s">
        <v>923</v>
      </c>
      <c r="B314" s="52" t="s">
        <v>1002</v>
      </c>
      <c r="C314" s="52" t="s">
        <v>1003</v>
      </c>
      <c r="D314" s="86">
        <v>1210</v>
      </c>
      <c r="E314" s="86">
        <v>1210</v>
      </c>
      <c r="F314" s="79">
        <f t="shared" si="17"/>
        <v>0</v>
      </c>
      <c r="G314" s="87"/>
    </row>
    <row r="315" spans="1:7">
      <c r="A315" s="47" t="s">
        <v>923</v>
      </c>
      <c r="B315" s="52" t="s">
        <v>1004</v>
      </c>
      <c r="C315" s="52" t="s">
        <v>1005</v>
      </c>
      <c r="D315" s="86">
        <v>3950</v>
      </c>
      <c r="E315" s="86">
        <v>3950</v>
      </c>
      <c r="F315" s="79">
        <f t="shared" si="17"/>
        <v>0</v>
      </c>
      <c r="G315" s="87"/>
    </row>
    <row r="316" spans="1:7">
      <c r="A316" s="47" t="s">
        <v>923</v>
      </c>
      <c r="B316" s="52" t="s">
        <v>1006</v>
      </c>
      <c r="C316" s="52" t="s">
        <v>1007</v>
      </c>
      <c r="D316" s="86">
        <v>3130</v>
      </c>
      <c r="E316" s="86">
        <v>3130</v>
      </c>
      <c r="F316" s="79">
        <f t="shared" si="17"/>
        <v>0</v>
      </c>
      <c r="G316" s="87"/>
    </row>
    <row r="317" spans="1:7">
      <c r="A317" s="47" t="s">
        <v>923</v>
      </c>
      <c r="B317" s="52" t="s">
        <v>1008</v>
      </c>
      <c r="C317" s="52" t="s">
        <v>1009</v>
      </c>
      <c r="D317" s="86">
        <v>3130</v>
      </c>
      <c r="E317" s="86">
        <v>3130</v>
      </c>
      <c r="F317" s="79">
        <f t="shared" si="17"/>
        <v>0</v>
      </c>
      <c r="G317" s="87"/>
    </row>
    <row r="318" spans="1:7">
      <c r="A318" s="47" t="s">
        <v>923</v>
      </c>
      <c r="B318" s="52" t="s">
        <v>1010</v>
      </c>
      <c r="C318" s="52" t="s">
        <v>434</v>
      </c>
      <c r="D318" s="86">
        <v>13990</v>
      </c>
      <c r="E318" s="86">
        <v>13990</v>
      </c>
      <c r="F318" s="79">
        <f t="shared" si="17"/>
        <v>0</v>
      </c>
      <c r="G318" s="87"/>
    </row>
    <row r="319" spans="1:7">
      <c r="A319" s="47" t="s">
        <v>923</v>
      </c>
      <c r="B319" s="52" t="s">
        <v>1011</v>
      </c>
      <c r="C319" s="52" t="s">
        <v>1012</v>
      </c>
      <c r="D319" s="86">
        <v>3200</v>
      </c>
      <c r="E319" s="86">
        <v>3200</v>
      </c>
      <c r="F319" s="79">
        <f t="shared" si="17"/>
        <v>0</v>
      </c>
      <c r="G319" s="87"/>
    </row>
    <row r="320" spans="1:7">
      <c r="A320" s="47" t="s">
        <v>923</v>
      </c>
      <c r="B320" s="52" t="s">
        <v>435</v>
      </c>
      <c r="C320" s="52" t="s">
        <v>1013</v>
      </c>
      <c r="D320" s="86">
        <v>1760</v>
      </c>
      <c r="E320" s="86">
        <v>1760</v>
      </c>
      <c r="F320" s="79">
        <f t="shared" si="17"/>
        <v>0</v>
      </c>
      <c r="G320" s="87"/>
    </row>
    <row r="321" spans="1:7">
      <c r="A321" s="47" t="s">
        <v>923</v>
      </c>
      <c r="B321" s="52" t="s">
        <v>436</v>
      </c>
      <c r="C321" s="52" t="s">
        <v>1014</v>
      </c>
      <c r="D321" s="86">
        <v>4180</v>
      </c>
      <c r="E321" s="86">
        <f>D321*0.9</f>
        <v>3762</v>
      </c>
      <c r="F321" s="79">
        <f t="shared" si="17"/>
        <v>0.1</v>
      </c>
      <c r="G321" s="87"/>
    </row>
    <row r="322" spans="1:7">
      <c r="A322" s="47" t="s">
        <v>923</v>
      </c>
      <c r="B322" s="52" t="s">
        <v>437</v>
      </c>
      <c r="C322" s="52" t="s">
        <v>1015</v>
      </c>
      <c r="D322" s="86">
        <v>4180</v>
      </c>
      <c r="E322" s="86">
        <f>D322*0.9</f>
        <v>3762</v>
      </c>
      <c r="F322" s="79">
        <f t="shared" si="17"/>
        <v>0.1</v>
      </c>
      <c r="G322" s="87"/>
    </row>
    <row r="323" spans="1:7">
      <c r="A323" s="47" t="s">
        <v>923</v>
      </c>
      <c r="B323" s="52" t="s">
        <v>438</v>
      </c>
      <c r="C323" s="52" t="s">
        <v>439</v>
      </c>
      <c r="D323" s="77">
        <v>13710</v>
      </c>
      <c r="E323" s="77">
        <v>13710</v>
      </c>
      <c r="F323" s="79">
        <f t="shared" si="17"/>
        <v>0</v>
      </c>
      <c r="G323" s="46"/>
    </row>
    <row r="324" spans="1:7">
      <c r="A324" s="47" t="s">
        <v>923</v>
      </c>
      <c r="B324" s="52" t="s">
        <v>440</v>
      </c>
      <c r="C324" s="52" t="s">
        <v>441</v>
      </c>
      <c r="D324" s="86">
        <v>1800</v>
      </c>
      <c r="E324" s="86">
        <f>D324*0.9</f>
        <v>1620</v>
      </c>
      <c r="F324" s="79">
        <f t="shared" si="17"/>
        <v>0.1</v>
      </c>
      <c r="G324" s="87" t="s">
        <v>241</v>
      </c>
    </row>
    <row r="325" spans="1:7">
      <c r="A325" s="47" t="s">
        <v>923</v>
      </c>
      <c r="B325" s="52" t="s">
        <v>442</v>
      </c>
      <c r="C325" s="52" t="s">
        <v>441</v>
      </c>
      <c r="D325" s="86">
        <v>8000</v>
      </c>
      <c r="E325" s="86">
        <f t="shared" ref="E325:E326" si="18">D325*0.9</f>
        <v>7200</v>
      </c>
      <c r="F325" s="79">
        <f t="shared" si="17"/>
        <v>0.1</v>
      </c>
      <c r="G325" s="87" t="s">
        <v>3374</v>
      </c>
    </row>
    <row r="326" spans="1:7">
      <c r="A326" s="47" t="s">
        <v>923</v>
      </c>
      <c r="B326" s="52" t="s">
        <v>443</v>
      </c>
      <c r="C326" s="52" t="s">
        <v>441</v>
      </c>
      <c r="D326" s="86">
        <v>8000</v>
      </c>
      <c r="E326" s="86">
        <f t="shared" si="18"/>
        <v>7200</v>
      </c>
      <c r="F326" s="79">
        <f t="shared" si="17"/>
        <v>0.1</v>
      </c>
      <c r="G326" s="87" t="s">
        <v>3375</v>
      </c>
    </row>
    <row r="327" spans="1:7">
      <c r="A327" s="47" t="s">
        <v>923</v>
      </c>
      <c r="B327" s="53" t="s">
        <v>444</v>
      </c>
      <c r="C327" s="53" t="s">
        <v>445</v>
      </c>
      <c r="D327" s="88">
        <v>4200</v>
      </c>
      <c r="E327" s="86">
        <v>4200</v>
      </c>
      <c r="F327" s="79">
        <f t="shared" si="17"/>
        <v>0</v>
      </c>
      <c r="G327" s="87" t="s">
        <v>3376</v>
      </c>
    </row>
    <row r="328" spans="1:7">
      <c r="A328" s="47" t="s">
        <v>923</v>
      </c>
      <c r="B328" s="53" t="s">
        <v>446</v>
      </c>
      <c r="C328" s="53" t="s">
        <v>445</v>
      </c>
      <c r="D328" s="88">
        <v>6800</v>
      </c>
      <c r="E328" s="86">
        <v>6800</v>
      </c>
      <c r="F328" s="79">
        <f t="shared" si="17"/>
        <v>0</v>
      </c>
      <c r="G328" s="87" t="s">
        <v>3377</v>
      </c>
    </row>
    <row r="329" spans="1:7">
      <c r="A329" s="47" t="s">
        <v>923</v>
      </c>
      <c r="B329" s="53" t="s">
        <v>1016</v>
      </c>
      <c r="C329" s="53" t="s">
        <v>447</v>
      </c>
      <c r="D329" s="88">
        <v>1800</v>
      </c>
      <c r="E329" s="86">
        <f>D329*0.9</f>
        <v>1620</v>
      </c>
      <c r="F329" s="79">
        <f t="shared" si="17"/>
        <v>0.1</v>
      </c>
      <c r="G329" s="87" t="s">
        <v>223</v>
      </c>
    </row>
    <row r="330" spans="1:7">
      <c r="A330" s="47" t="s">
        <v>923</v>
      </c>
      <c r="B330" s="52" t="s">
        <v>448</v>
      </c>
      <c r="C330" s="52" t="s">
        <v>449</v>
      </c>
      <c r="D330" s="86">
        <v>7488</v>
      </c>
      <c r="E330" s="86">
        <v>7488</v>
      </c>
      <c r="F330" s="79">
        <f t="shared" si="17"/>
        <v>0</v>
      </c>
      <c r="G330" s="87"/>
    </row>
    <row r="331" spans="1:7">
      <c r="A331" s="47" t="s">
        <v>923</v>
      </c>
      <c r="B331" s="52" t="s">
        <v>450</v>
      </c>
      <c r="C331" s="52" t="s">
        <v>449</v>
      </c>
      <c r="D331" s="86">
        <v>5616</v>
      </c>
      <c r="E331" s="86">
        <v>5616</v>
      </c>
      <c r="F331" s="79">
        <f t="shared" si="17"/>
        <v>0</v>
      </c>
      <c r="G331" s="87"/>
    </row>
    <row r="332" spans="1:7">
      <c r="A332" s="47" t="s">
        <v>923</v>
      </c>
      <c r="B332" s="52" t="s">
        <v>451</v>
      </c>
      <c r="C332" s="52" t="s">
        <v>449</v>
      </c>
      <c r="D332" s="86">
        <v>4116</v>
      </c>
      <c r="E332" s="86">
        <v>4116</v>
      </c>
      <c r="F332" s="79">
        <f t="shared" si="17"/>
        <v>0</v>
      </c>
      <c r="G332" s="87"/>
    </row>
    <row r="333" spans="1:7">
      <c r="A333" s="47" t="s">
        <v>923</v>
      </c>
      <c r="B333" s="52" t="s">
        <v>1017</v>
      </c>
      <c r="C333" s="52" t="s">
        <v>449</v>
      </c>
      <c r="D333" s="86">
        <v>3552</v>
      </c>
      <c r="E333" s="86">
        <v>3552</v>
      </c>
      <c r="F333" s="79">
        <f t="shared" si="17"/>
        <v>0</v>
      </c>
      <c r="G333" s="87"/>
    </row>
    <row r="334" spans="1:7">
      <c r="A334" s="47" t="s">
        <v>923</v>
      </c>
      <c r="B334" s="52" t="s">
        <v>1018</v>
      </c>
      <c r="C334" s="54" t="s">
        <v>452</v>
      </c>
      <c r="D334" s="89">
        <v>154490</v>
      </c>
      <c r="E334" s="86">
        <f>D334*0.9</f>
        <v>139041</v>
      </c>
      <c r="F334" s="79">
        <f t="shared" si="17"/>
        <v>0.1</v>
      </c>
      <c r="G334" s="87" t="s">
        <v>3378</v>
      </c>
    </row>
    <row r="335" spans="1:7">
      <c r="A335" s="47" t="s">
        <v>923</v>
      </c>
      <c r="B335" s="52" t="s">
        <v>1019</v>
      </c>
      <c r="C335" s="54" t="s">
        <v>452</v>
      </c>
      <c r="D335" s="89">
        <v>157540</v>
      </c>
      <c r="E335" s="86">
        <f t="shared" ref="E335:E350" si="19">D335*0.9</f>
        <v>141786</v>
      </c>
      <c r="F335" s="79">
        <f t="shared" si="17"/>
        <v>0.1</v>
      </c>
      <c r="G335" s="87" t="s">
        <v>135</v>
      </c>
    </row>
    <row r="336" spans="1:7">
      <c r="A336" s="47" t="s">
        <v>923</v>
      </c>
      <c r="B336" s="52" t="s">
        <v>1020</v>
      </c>
      <c r="C336" s="54" t="s">
        <v>452</v>
      </c>
      <c r="D336" s="89">
        <v>170200</v>
      </c>
      <c r="E336" s="86">
        <f t="shared" si="19"/>
        <v>153180</v>
      </c>
      <c r="F336" s="79">
        <f t="shared" si="17"/>
        <v>0.1</v>
      </c>
      <c r="G336" s="87" t="s">
        <v>136</v>
      </c>
    </row>
    <row r="337" spans="1:7">
      <c r="A337" s="47" t="s">
        <v>923</v>
      </c>
      <c r="B337" s="52" t="s">
        <v>1021</v>
      </c>
      <c r="C337" s="54" t="s">
        <v>452</v>
      </c>
      <c r="D337" s="89">
        <v>216080</v>
      </c>
      <c r="E337" s="86">
        <f t="shared" si="19"/>
        <v>194472</v>
      </c>
      <c r="F337" s="79">
        <f t="shared" si="17"/>
        <v>0.1</v>
      </c>
      <c r="G337" s="87" t="s">
        <v>137</v>
      </c>
    </row>
    <row r="338" spans="1:7">
      <c r="A338" s="47" t="s">
        <v>923</v>
      </c>
      <c r="B338" s="52" t="s">
        <v>1022</v>
      </c>
      <c r="C338" s="54" t="s">
        <v>1023</v>
      </c>
      <c r="D338" s="89">
        <v>5130</v>
      </c>
      <c r="E338" s="86">
        <f t="shared" si="19"/>
        <v>4617</v>
      </c>
      <c r="F338" s="79">
        <f t="shared" si="17"/>
        <v>0.1</v>
      </c>
      <c r="G338" s="87" t="s">
        <v>3379</v>
      </c>
    </row>
    <row r="339" spans="1:7">
      <c r="A339" s="47" t="s">
        <v>923</v>
      </c>
      <c r="B339" s="52" t="s">
        <v>1024</v>
      </c>
      <c r="C339" s="54" t="s">
        <v>1023</v>
      </c>
      <c r="D339" s="89">
        <v>7300</v>
      </c>
      <c r="E339" s="86">
        <f t="shared" si="19"/>
        <v>6570</v>
      </c>
      <c r="F339" s="79">
        <f t="shared" si="17"/>
        <v>0.1</v>
      </c>
      <c r="G339" s="87" t="s">
        <v>134</v>
      </c>
    </row>
    <row r="340" spans="1:7">
      <c r="A340" s="47" t="s">
        <v>923</v>
      </c>
      <c r="B340" s="52" t="s">
        <v>1025</v>
      </c>
      <c r="C340" s="54" t="s">
        <v>1023</v>
      </c>
      <c r="D340" s="89">
        <v>8260</v>
      </c>
      <c r="E340" s="86">
        <f t="shared" si="19"/>
        <v>7434</v>
      </c>
      <c r="F340" s="79">
        <f t="shared" si="17"/>
        <v>0.1</v>
      </c>
      <c r="G340" s="87" t="s">
        <v>135</v>
      </c>
    </row>
    <row r="341" spans="1:7">
      <c r="A341" s="47" t="s">
        <v>923</v>
      </c>
      <c r="B341" s="52" t="s">
        <v>1026</v>
      </c>
      <c r="C341" s="54" t="s">
        <v>1023</v>
      </c>
      <c r="D341" s="89">
        <v>8410</v>
      </c>
      <c r="E341" s="86">
        <f t="shared" si="19"/>
        <v>7569</v>
      </c>
      <c r="F341" s="79">
        <f t="shared" si="17"/>
        <v>0.1</v>
      </c>
      <c r="G341" s="87" t="s">
        <v>136</v>
      </c>
    </row>
    <row r="342" spans="1:7">
      <c r="A342" s="47" t="s">
        <v>923</v>
      </c>
      <c r="B342" s="47" t="s">
        <v>1027</v>
      </c>
      <c r="C342" s="47" t="s">
        <v>1028</v>
      </c>
      <c r="D342" s="77">
        <v>125260</v>
      </c>
      <c r="E342" s="86">
        <f t="shared" si="19"/>
        <v>112734</v>
      </c>
      <c r="F342" s="79">
        <f t="shared" si="17"/>
        <v>0.1</v>
      </c>
      <c r="G342" s="87" t="s">
        <v>133</v>
      </c>
    </row>
    <row r="343" spans="1:7">
      <c r="A343" s="47" t="s">
        <v>923</v>
      </c>
      <c r="B343" s="47" t="s">
        <v>453</v>
      </c>
      <c r="C343" s="47" t="s">
        <v>1028</v>
      </c>
      <c r="D343" s="77">
        <v>154490</v>
      </c>
      <c r="E343" s="86">
        <f t="shared" si="19"/>
        <v>139041</v>
      </c>
      <c r="F343" s="79">
        <f t="shared" si="17"/>
        <v>0.1</v>
      </c>
      <c r="G343" s="87" t="s">
        <v>134</v>
      </c>
    </row>
    <row r="344" spans="1:7">
      <c r="A344" s="47" t="s">
        <v>923</v>
      </c>
      <c r="B344" s="47" t="s">
        <v>454</v>
      </c>
      <c r="C344" s="47" t="s">
        <v>1028</v>
      </c>
      <c r="D344" s="77">
        <v>157540</v>
      </c>
      <c r="E344" s="86">
        <f t="shared" si="19"/>
        <v>141786</v>
      </c>
      <c r="F344" s="79">
        <f t="shared" si="17"/>
        <v>0.1</v>
      </c>
      <c r="G344" s="87" t="s">
        <v>135</v>
      </c>
    </row>
    <row r="345" spans="1:7">
      <c r="A345" s="47" t="s">
        <v>923</v>
      </c>
      <c r="B345" s="47" t="s">
        <v>1029</v>
      </c>
      <c r="C345" s="47" t="s">
        <v>1028</v>
      </c>
      <c r="D345" s="77">
        <v>170200</v>
      </c>
      <c r="E345" s="86">
        <f t="shared" si="19"/>
        <v>153180</v>
      </c>
      <c r="F345" s="79">
        <f t="shared" si="17"/>
        <v>0.1</v>
      </c>
      <c r="G345" s="87" t="s">
        <v>136</v>
      </c>
    </row>
    <row r="346" spans="1:7">
      <c r="A346" s="47" t="s">
        <v>923</v>
      </c>
      <c r="B346" s="47" t="s">
        <v>1030</v>
      </c>
      <c r="C346" s="47" t="s">
        <v>1028</v>
      </c>
      <c r="D346" s="77">
        <v>216080</v>
      </c>
      <c r="E346" s="86">
        <f t="shared" si="19"/>
        <v>194472</v>
      </c>
      <c r="F346" s="79">
        <f t="shared" si="17"/>
        <v>0.1</v>
      </c>
      <c r="G346" s="87" t="s">
        <v>242</v>
      </c>
    </row>
    <row r="347" spans="1:7">
      <c r="A347" s="47" t="s">
        <v>923</v>
      </c>
      <c r="B347" s="47" t="s">
        <v>1031</v>
      </c>
      <c r="C347" s="47" t="s">
        <v>1032</v>
      </c>
      <c r="D347" s="77">
        <v>5130</v>
      </c>
      <c r="E347" s="86">
        <f t="shared" si="19"/>
        <v>4617</v>
      </c>
      <c r="F347" s="79">
        <f t="shared" si="17"/>
        <v>0.1</v>
      </c>
      <c r="G347" s="87" t="s">
        <v>133</v>
      </c>
    </row>
    <row r="348" spans="1:7">
      <c r="A348" s="47" t="s">
        <v>923</v>
      </c>
      <c r="B348" s="47" t="s">
        <v>1033</v>
      </c>
      <c r="C348" s="47" t="s">
        <v>1032</v>
      </c>
      <c r="D348" s="77">
        <v>7300</v>
      </c>
      <c r="E348" s="86">
        <f t="shared" si="19"/>
        <v>6570</v>
      </c>
      <c r="F348" s="79">
        <f t="shared" si="17"/>
        <v>0.1</v>
      </c>
      <c r="G348" s="87" t="s">
        <v>134</v>
      </c>
    </row>
    <row r="349" spans="1:7">
      <c r="A349" s="47" t="s">
        <v>923</v>
      </c>
      <c r="B349" s="47" t="s">
        <v>455</v>
      </c>
      <c r="C349" s="47" t="s">
        <v>1032</v>
      </c>
      <c r="D349" s="77">
        <v>8260</v>
      </c>
      <c r="E349" s="86">
        <f t="shared" si="19"/>
        <v>7434</v>
      </c>
      <c r="F349" s="79">
        <f t="shared" si="17"/>
        <v>0.1</v>
      </c>
      <c r="G349" s="87" t="s">
        <v>135</v>
      </c>
    </row>
    <row r="350" spans="1:7">
      <c r="A350" s="47" t="s">
        <v>923</v>
      </c>
      <c r="B350" s="47" t="s">
        <v>1034</v>
      </c>
      <c r="C350" s="47" t="s">
        <v>1032</v>
      </c>
      <c r="D350" s="77">
        <v>8410</v>
      </c>
      <c r="E350" s="86">
        <f t="shared" si="19"/>
        <v>7569</v>
      </c>
      <c r="F350" s="79">
        <f t="shared" si="17"/>
        <v>0.1</v>
      </c>
      <c r="G350" s="87" t="s">
        <v>243</v>
      </c>
    </row>
    <row r="351" spans="1:7">
      <c r="A351" s="47" t="s">
        <v>923</v>
      </c>
      <c r="B351" s="52" t="s">
        <v>1035</v>
      </c>
      <c r="C351" s="52" t="s">
        <v>456</v>
      </c>
      <c r="D351" s="86">
        <v>9822</v>
      </c>
      <c r="E351" s="86">
        <v>9822</v>
      </c>
      <c r="F351" s="79">
        <f t="shared" si="17"/>
        <v>0</v>
      </c>
      <c r="G351" s="87" t="s">
        <v>3380</v>
      </c>
    </row>
    <row r="352" spans="1:7">
      <c r="A352" s="47" t="s">
        <v>923</v>
      </c>
      <c r="B352" s="52" t="s">
        <v>457</v>
      </c>
      <c r="C352" s="52" t="s">
        <v>1036</v>
      </c>
      <c r="D352" s="86">
        <v>2420</v>
      </c>
      <c r="E352" s="86">
        <v>2420</v>
      </c>
      <c r="F352" s="79">
        <f t="shared" si="17"/>
        <v>0</v>
      </c>
      <c r="G352" s="87"/>
    </row>
    <row r="353" spans="1:7">
      <c r="A353" s="47" t="s">
        <v>923</v>
      </c>
      <c r="B353" s="52" t="s">
        <v>458</v>
      </c>
      <c r="C353" s="52" t="s">
        <v>459</v>
      </c>
      <c r="D353" s="86">
        <v>2420</v>
      </c>
      <c r="E353" s="86">
        <v>2420</v>
      </c>
      <c r="F353" s="79">
        <f t="shared" si="17"/>
        <v>0</v>
      </c>
      <c r="G353" s="87"/>
    </row>
    <row r="354" spans="1:7">
      <c r="A354" s="47" t="s">
        <v>923</v>
      </c>
      <c r="B354" s="52" t="s">
        <v>460</v>
      </c>
      <c r="C354" s="52" t="s">
        <v>1037</v>
      </c>
      <c r="D354" s="86">
        <v>19000</v>
      </c>
      <c r="E354" s="86">
        <v>19000</v>
      </c>
      <c r="F354" s="79">
        <f t="shared" si="17"/>
        <v>0</v>
      </c>
      <c r="G354" s="87"/>
    </row>
    <row r="355" spans="1:7">
      <c r="A355" s="47" t="s">
        <v>923</v>
      </c>
      <c r="B355" s="52" t="s">
        <v>1038</v>
      </c>
      <c r="C355" s="52" t="s">
        <v>1039</v>
      </c>
      <c r="D355" s="86">
        <v>19000</v>
      </c>
      <c r="E355" s="86">
        <v>19000</v>
      </c>
      <c r="F355" s="79">
        <f t="shared" si="17"/>
        <v>0</v>
      </c>
      <c r="G355" s="87" t="s">
        <v>3368</v>
      </c>
    </row>
    <row r="356" spans="1:7">
      <c r="A356" s="47" t="s">
        <v>923</v>
      </c>
      <c r="B356" s="52" t="s">
        <v>1040</v>
      </c>
      <c r="C356" s="52" t="s">
        <v>1039</v>
      </c>
      <c r="D356" s="86">
        <v>20650</v>
      </c>
      <c r="E356" s="86">
        <v>20650</v>
      </c>
      <c r="F356" s="79">
        <f t="shared" si="17"/>
        <v>0</v>
      </c>
      <c r="G356" s="87" t="s">
        <v>244</v>
      </c>
    </row>
    <row r="357" spans="1:7">
      <c r="A357" s="47" t="s">
        <v>923</v>
      </c>
      <c r="B357" s="52" t="s">
        <v>461</v>
      </c>
      <c r="C357" s="52" t="s">
        <v>1041</v>
      </c>
      <c r="D357" s="86">
        <v>19000</v>
      </c>
      <c r="E357" s="86">
        <v>19000</v>
      </c>
      <c r="F357" s="79">
        <f t="shared" si="17"/>
        <v>0</v>
      </c>
      <c r="G357" s="87"/>
    </row>
    <row r="358" spans="1:7">
      <c r="A358" s="47" t="s">
        <v>923</v>
      </c>
      <c r="B358" s="59" t="s">
        <v>1042</v>
      </c>
      <c r="C358" s="54" t="s">
        <v>1043</v>
      </c>
      <c r="D358" s="89">
        <v>50760</v>
      </c>
      <c r="E358" s="86">
        <f>D358*0.85</f>
        <v>43146</v>
      </c>
      <c r="F358" s="79">
        <f t="shared" si="17"/>
        <v>0.15</v>
      </c>
      <c r="G358" s="87"/>
    </row>
    <row r="359" spans="1:7">
      <c r="A359" s="47" t="s">
        <v>923</v>
      </c>
      <c r="B359" s="59" t="s">
        <v>1044</v>
      </c>
      <c r="C359" s="54" t="s">
        <v>1045</v>
      </c>
      <c r="D359" s="89">
        <v>41950</v>
      </c>
      <c r="E359" s="86">
        <f t="shared" ref="E359:E361" si="20">D359*0.85</f>
        <v>35657.5</v>
      </c>
      <c r="F359" s="79">
        <f t="shared" si="17"/>
        <v>0.15</v>
      </c>
      <c r="G359" s="87"/>
    </row>
    <row r="360" spans="1:7">
      <c r="A360" s="47" t="s">
        <v>923</v>
      </c>
      <c r="B360" s="59" t="s">
        <v>1046</v>
      </c>
      <c r="C360" s="54" t="s">
        <v>1047</v>
      </c>
      <c r="D360" s="89">
        <v>26360</v>
      </c>
      <c r="E360" s="86">
        <f t="shared" si="20"/>
        <v>22406</v>
      </c>
      <c r="F360" s="79">
        <f t="shared" si="17"/>
        <v>0.15</v>
      </c>
      <c r="G360" s="87"/>
    </row>
    <row r="361" spans="1:7">
      <c r="A361" s="47" t="s">
        <v>923</v>
      </c>
      <c r="B361" s="59" t="s">
        <v>1048</v>
      </c>
      <c r="C361" s="54" t="s">
        <v>1049</v>
      </c>
      <c r="D361" s="89">
        <v>26360</v>
      </c>
      <c r="E361" s="86">
        <f t="shared" si="20"/>
        <v>22406</v>
      </c>
      <c r="F361" s="79">
        <f t="shared" si="17"/>
        <v>0.15</v>
      </c>
      <c r="G361" s="87"/>
    </row>
    <row r="362" spans="1:7">
      <c r="A362" s="47" t="s">
        <v>923</v>
      </c>
      <c r="B362" s="53" t="s">
        <v>38</v>
      </c>
      <c r="C362" s="53" t="s">
        <v>38</v>
      </c>
      <c r="D362" s="88">
        <v>1300</v>
      </c>
      <c r="E362" s="86">
        <v>1000</v>
      </c>
      <c r="F362" s="79">
        <f t="shared" si="17"/>
        <v>0.23076923076923078</v>
      </c>
      <c r="G362" s="87"/>
    </row>
    <row r="363" spans="1:7">
      <c r="A363" s="47" t="s">
        <v>923</v>
      </c>
      <c r="B363" s="53">
        <v>1090</v>
      </c>
      <c r="C363" s="53" t="s">
        <v>1050</v>
      </c>
      <c r="D363" s="88">
        <v>20000</v>
      </c>
      <c r="E363" s="86">
        <v>16500</v>
      </c>
      <c r="F363" s="79">
        <f t="shared" si="17"/>
        <v>0.17499999999999999</v>
      </c>
      <c r="G363" s="87" t="s">
        <v>245</v>
      </c>
    </row>
    <row r="364" spans="1:7">
      <c r="A364" s="47" t="s">
        <v>923</v>
      </c>
      <c r="B364" s="47">
        <v>1140</v>
      </c>
      <c r="C364" s="47" t="s">
        <v>462</v>
      </c>
      <c r="D364" s="77">
        <v>35100</v>
      </c>
      <c r="E364" s="86">
        <v>27000</v>
      </c>
      <c r="F364" s="79">
        <f t="shared" si="17"/>
        <v>0.23076923076923078</v>
      </c>
      <c r="G364" s="87"/>
    </row>
    <row r="365" spans="1:7">
      <c r="A365" s="47" t="s">
        <v>923</v>
      </c>
      <c r="B365" s="52" t="s">
        <v>1051</v>
      </c>
      <c r="C365" s="52" t="s">
        <v>1052</v>
      </c>
      <c r="D365" s="96">
        <v>275000</v>
      </c>
      <c r="E365" s="86">
        <v>275000</v>
      </c>
      <c r="F365" s="79">
        <f t="shared" si="17"/>
        <v>0</v>
      </c>
      <c r="G365" s="46"/>
    </row>
    <row r="366" spans="1:7">
      <c r="A366" s="47" t="s">
        <v>923</v>
      </c>
      <c r="B366" s="53" t="s">
        <v>1053</v>
      </c>
      <c r="C366" s="53" t="s">
        <v>39</v>
      </c>
      <c r="D366" s="88">
        <v>18590</v>
      </c>
      <c r="E366" s="86">
        <v>14300</v>
      </c>
      <c r="F366" s="79">
        <f t="shared" si="17"/>
        <v>0.23076923076923078</v>
      </c>
      <c r="G366" s="87"/>
    </row>
    <row r="367" spans="1:7">
      <c r="A367" s="47" t="s">
        <v>923</v>
      </c>
      <c r="B367" s="53" t="s">
        <v>463</v>
      </c>
      <c r="C367" s="53" t="s">
        <v>39</v>
      </c>
      <c r="D367" s="88">
        <v>14300</v>
      </c>
      <c r="E367" s="86">
        <v>11000</v>
      </c>
      <c r="F367" s="79">
        <f t="shared" si="17"/>
        <v>0.23076923076923078</v>
      </c>
      <c r="G367" s="87" t="s">
        <v>3381</v>
      </c>
    </row>
    <row r="368" spans="1:7">
      <c r="A368" s="47" t="s">
        <v>923</v>
      </c>
      <c r="B368" s="53" t="s">
        <v>464</v>
      </c>
      <c r="C368" s="53" t="s">
        <v>1054</v>
      </c>
      <c r="D368" s="88">
        <v>114530</v>
      </c>
      <c r="E368" s="86">
        <v>44000</v>
      </c>
      <c r="F368" s="79">
        <f t="shared" si="17"/>
        <v>0.61582118222299831</v>
      </c>
      <c r="G368" s="87" t="s">
        <v>3382</v>
      </c>
    </row>
    <row r="369" spans="1:7">
      <c r="A369" s="47" t="s">
        <v>923</v>
      </c>
      <c r="B369" s="53" t="s">
        <v>1055</v>
      </c>
      <c r="C369" s="53" t="s">
        <v>1056</v>
      </c>
      <c r="D369" s="88">
        <v>95810</v>
      </c>
      <c r="E369" s="86">
        <v>73700</v>
      </c>
      <c r="F369" s="79">
        <f t="shared" si="17"/>
        <v>0.23076923076923078</v>
      </c>
      <c r="G369" s="87"/>
    </row>
    <row r="370" spans="1:7">
      <c r="A370" s="47" t="s">
        <v>923</v>
      </c>
      <c r="B370" s="53" t="s">
        <v>1057</v>
      </c>
      <c r="C370" s="53" t="s">
        <v>1058</v>
      </c>
      <c r="D370" s="88">
        <v>95810</v>
      </c>
      <c r="E370" s="86">
        <v>73700</v>
      </c>
      <c r="F370" s="79">
        <f t="shared" si="17"/>
        <v>0.23076923076923078</v>
      </c>
      <c r="G370" s="87"/>
    </row>
    <row r="371" spans="1:7">
      <c r="A371" s="47" t="s">
        <v>923</v>
      </c>
      <c r="B371" s="55" t="s">
        <v>465</v>
      </c>
      <c r="C371" s="55" t="s">
        <v>40</v>
      </c>
      <c r="D371" s="88">
        <v>20740</v>
      </c>
      <c r="E371" s="86">
        <v>15950</v>
      </c>
      <c r="F371" s="79">
        <f t="shared" si="17"/>
        <v>0.23095467695274832</v>
      </c>
      <c r="G371" s="87"/>
    </row>
    <row r="372" spans="1:7">
      <c r="A372" s="47" t="s">
        <v>923</v>
      </c>
      <c r="B372" s="47" t="s">
        <v>466</v>
      </c>
      <c r="C372" s="47" t="s">
        <v>466</v>
      </c>
      <c r="D372" s="77">
        <v>19000</v>
      </c>
      <c r="E372" s="86">
        <v>16800</v>
      </c>
      <c r="F372" s="79">
        <f t="shared" si="17"/>
        <v>0.11578947368421053</v>
      </c>
      <c r="G372" s="87"/>
    </row>
    <row r="373" spans="1:7">
      <c r="A373" s="47" t="s">
        <v>923</v>
      </c>
      <c r="B373" s="52" t="s">
        <v>1059</v>
      </c>
      <c r="C373" s="52" t="s">
        <v>1060</v>
      </c>
      <c r="D373" s="77">
        <v>8580</v>
      </c>
      <c r="E373" s="77">
        <v>6600</v>
      </c>
      <c r="F373" s="79">
        <f t="shared" si="17"/>
        <v>0.23076923076923078</v>
      </c>
      <c r="G373" s="46"/>
    </row>
    <row r="374" spans="1:7">
      <c r="A374" s="47" t="s">
        <v>923</v>
      </c>
      <c r="B374" s="52" t="s">
        <v>1061</v>
      </c>
      <c r="C374" s="52" t="s">
        <v>1062</v>
      </c>
      <c r="D374" s="77">
        <v>15730</v>
      </c>
      <c r="E374" s="77">
        <v>12100</v>
      </c>
      <c r="F374" s="79">
        <f t="shared" si="17"/>
        <v>0.23076923076923078</v>
      </c>
      <c r="G374" s="46"/>
    </row>
    <row r="375" spans="1:7">
      <c r="A375" s="47" t="s">
        <v>923</v>
      </c>
      <c r="B375" s="47" t="s">
        <v>1063</v>
      </c>
      <c r="C375" s="47" t="s">
        <v>1064</v>
      </c>
      <c r="D375" s="77">
        <v>10010</v>
      </c>
      <c r="E375" s="86">
        <v>7700</v>
      </c>
      <c r="F375" s="79">
        <f t="shared" ref="F375:F438" si="21">(D375-E375)/D375</f>
        <v>0.23076923076923078</v>
      </c>
      <c r="G375" s="46"/>
    </row>
    <row r="376" spans="1:7">
      <c r="A376" s="47" t="s">
        <v>923</v>
      </c>
      <c r="B376" s="52" t="s">
        <v>467</v>
      </c>
      <c r="C376" s="52" t="s">
        <v>467</v>
      </c>
      <c r="D376" s="77">
        <v>62400</v>
      </c>
      <c r="E376" s="77">
        <v>48000</v>
      </c>
      <c r="F376" s="79">
        <f t="shared" si="21"/>
        <v>0.23076923076923078</v>
      </c>
      <c r="G376" s="46"/>
    </row>
    <row r="377" spans="1:7">
      <c r="A377" s="47" t="s">
        <v>923</v>
      </c>
      <c r="B377" s="52" t="s">
        <v>468</v>
      </c>
      <c r="C377" s="52" t="s">
        <v>1065</v>
      </c>
      <c r="D377" s="96">
        <v>22750</v>
      </c>
      <c r="E377" s="86">
        <v>17500</v>
      </c>
      <c r="F377" s="79">
        <f t="shared" si="21"/>
        <v>0.23076923076923078</v>
      </c>
      <c r="G377" s="46"/>
    </row>
    <row r="378" spans="1:7">
      <c r="A378" s="47" t="s">
        <v>923</v>
      </c>
      <c r="B378" s="53" t="s">
        <v>469</v>
      </c>
      <c r="C378" s="53" t="s">
        <v>469</v>
      </c>
      <c r="D378" s="88">
        <v>19000</v>
      </c>
      <c r="E378" s="86">
        <v>15850</v>
      </c>
      <c r="F378" s="79">
        <f t="shared" si="21"/>
        <v>0.16578947368421051</v>
      </c>
      <c r="G378" s="46"/>
    </row>
    <row r="379" spans="1:7">
      <c r="A379" s="47" t="s">
        <v>923</v>
      </c>
      <c r="B379" s="53" t="s">
        <v>470</v>
      </c>
      <c r="C379" s="53" t="s">
        <v>470</v>
      </c>
      <c r="D379" s="88">
        <v>19000</v>
      </c>
      <c r="E379" s="86">
        <v>15850</v>
      </c>
      <c r="F379" s="79">
        <f t="shared" si="21"/>
        <v>0.16578947368421051</v>
      </c>
      <c r="G379" s="46"/>
    </row>
    <row r="380" spans="1:7">
      <c r="A380" s="47" t="s">
        <v>923</v>
      </c>
      <c r="B380" s="53" t="s">
        <v>1066</v>
      </c>
      <c r="C380" s="53" t="s">
        <v>1066</v>
      </c>
      <c r="D380" s="88">
        <v>19000</v>
      </c>
      <c r="E380" s="86">
        <v>16800</v>
      </c>
      <c r="F380" s="79">
        <f t="shared" si="21"/>
        <v>0.11578947368421053</v>
      </c>
      <c r="G380" s="46"/>
    </row>
    <row r="381" spans="1:7">
      <c r="A381" s="47" t="s">
        <v>923</v>
      </c>
      <c r="B381" s="53" t="s">
        <v>1067</v>
      </c>
      <c r="C381" s="53" t="s">
        <v>1067</v>
      </c>
      <c r="D381" s="88">
        <v>19000</v>
      </c>
      <c r="E381" s="86">
        <v>15850</v>
      </c>
      <c r="F381" s="79">
        <f t="shared" si="21"/>
        <v>0.16578947368421051</v>
      </c>
      <c r="G381" s="46"/>
    </row>
    <row r="382" spans="1:7">
      <c r="A382" s="47" t="s">
        <v>923</v>
      </c>
      <c r="B382" s="53" t="s">
        <v>1068</v>
      </c>
      <c r="C382" s="53" t="s">
        <v>1068</v>
      </c>
      <c r="D382" s="88">
        <v>19000</v>
      </c>
      <c r="E382" s="86">
        <v>16800</v>
      </c>
      <c r="F382" s="79">
        <f t="shared" si="21"/>
        <v>0.11578947368421053</v>
      </c>
      <c r="G382" s="46"/>
    </row>
    <row r="383" spans="1:7">
      <c r="A383" s="47" t="s">
        <v>923</v>
      </c>
      <c r="B383" s="53" t="s">
        <v>471</v>
      </c>
      <c r="C383" s="53" t="s">
        <v>471</v>
      </c>
      <c r="D383" s="88">
        <v>19000</v>
      </c>
      <c r="E383" s="86">
        <v>15850</v>
      </c>
      <c r="F383" s="79">
        <f t="shared" si="21"/>
        <v>0.16578947368421051</v>
      </c>
      <c r="G383" s="46"/>
    </row>
    <row r="384" spans="1:7">
      <c r="A384" s="47" t="s">
        <v>923</v>
      </c>
      <c r="B384" s="47" t="s">
        <v>1069</v>
      </c>
      <c r="C384" s="47" t="s">
        <v>472</v>
      </c>
      <c r="D384" s="77">
        <v>26000</v>
      </c>
      <c r="E384" s="86">
        <v>20000</v>
      </c>
      <c r="F384" s="79">
        <f t="shared" si="21"/>
        <v>0.23076923076923078</v>
      </c>
      <c r="G384" s="87"/>
    </row>
    <row r="385" spans="1:7">
      <c r="A385" s="47" t="s">
        <v>923</v>
      </c>
      <c r="B385" s="47" t="s">
        <v>1070</v>
      </c>
      <c r="C385" s="47" t="s">
        <v>473</v>
      </c>
      <c r="D385" s="77">
        <v>22600</v>
      </c>
      <c r="E385" s="86">
        <v>17380</v>
      </c>
      <c r="F385" s="79">
        <f t="shared" si="21"/>
        <v>0.23097345132743363</v>
      </c>
      <c r="G385" s="87"/>
    </row>
    <row r="386" spans="1:7">
      <c r="A386" s="47" t="s">
        <v>923</v>
      </c>
      <c r="B386" s="52" t="s">
        <v>1071</v>
      </c>
      <c r="C386" s="52" t="s">
        <v>1072</v>
      </c>
      <c r="D386" s="90">
        <v>15020</v>
      </c>
      <c r="E386" s="86">
        <v>11550</v>
      </c>
      <c r="F386" s="79">
        <f t="shared" si="21"/>
        <v>0.23102529960053261</v>
      </c>
      <c r="G386" s="87"/>
    </row>
    <row r="387" spans="1:7">
      <c r="A387" s="47" t="s">
        <v>923</v>
      </c>
      <c r="B387" s="52" t="s">
        <v>474</v>
      </c>
      <c r="C387" s="52" t="s">
        <v>1073</v>
      </c>
      <c r="D387" s="77">
        <v>2150</v>
      </c>
      <c r="E387" s="77">
        <v>1650</v>
      </c>
      <c r="F387" s="79">
        <f t="shared" si="21"/>
        <v>0.23255813953488372</v>
      </c>
      <c r="G387" s="46"/>
    </row>
    <row r="388" spans="1:7">
      <c r="A388" s="47" t="s">
        <v>923</v>
      </c>
      <c r="B388" s="52" t="s">
        <v>1074</v>
      </c>
      <c r="C388" s="52" t="s">
        <v>475</v>
      </c>
      <c r="D388" s="77">
        <v>3430</v>
      </c>
      <c r="E388" s="77">
        <v>2640</v>
      </c>
      <c r="F388" s="79">
        <f t="shared" si="21"/>
        <v>0.23032069970845481</v>
      </c>
      <c r="G388" s="46"/>
    </row>
    <row r="389" spans="1:7">
      <c r="A389" s="47" t="s">
        <v>923</v>
      </c>
      <c r="B389" s="47" t="s">
        <v>1075</v>
      </c>
      <c r="C389" s="47" t="s">
        <v>1075</v>
      </c>
      <c r="D389" s="77">
        <v>5720</v>
      </c>
      <c r="E389" s="86">
        <v>4400</v>
      </c>
      <c r="F389" s="79">
        <f t="shared" si="21"/>
        <v>0.23076923076923078</v>
      </c>
      <c r="G389" s="46"/>
    </row>
    <row r="390" spans="1:7">
      <c r="A390" s="47" t="s">
        <v>923</v>
      </c>
      <c r="B390" s="52" t="s">
        <v>476</v>
      </c>
      <c r="C390" s="52" t="s">
        <v>476</v>
      </c>
      <c r="D390" s="88">
        <v>15600</v>
      </c>
      <c r="E390" s="86">
        <v>12000</v>
      </c>
      <c r="F390" s="79">
        <f t="shared" si="21"/>
        <v>0.23076923076923078</v>
      </c>
      <c r="G390" s="87"/>
    </row>
    <row r="391" spans="1:7">
      <c r="A391" s="47" t="s">
        <v>923</v>
      </c>
      <c r="B391" s="52" t="s">
        <v>1076</v>
      </c>
      <c r="C391" s="52" t="s">
        <v>1076</v>
      </c>
      <c r="D391" s="77">
        <v>6240</v>
      </c>
      <c r="E391" s="77">
        <v>4800</v>
      </c>
      <c r="F391" s="79">
        <f t="shared" si="21"/>
        <v>0.23076923076923078</v>
      </c>
      <c r="G391" s="46"/>
    </row>
    <row r="392" spans="1:7">
      <c r="A392" s="47" t="s">
        <v>923</v>
      </c>
      <c r="B392" s="53" t="s">
        <v>99</v>
      </c>
      <c r="C392" s="53" t="s">
        <v>99</v>
      </c>
      <c r="D392" s="88">
        <v>780</v>
      </c>
      <c r="E392" s="86">
        <v>600</v>
      </c>
      <c r="F392" s="79">
        <f t="shared" si="21"/>
        <v>0.23076923076923078</v>
      </c>
      <c r="G392" s="46"/>
    </row>
    <row r="393" spans="1:7">
      <c r="A393" s="47" t="s">
        <v>923</v>
      </c>
      <c r="B393" s="53" t="s">
        <v>477</v>
      </c>
      <c r="C393" s="53" t="s">
        <v>478</v>
      </c>
      <c r="D393" s="88">
        <v>48000</v>
      </c>
      <c r="E393" s="88">
        <v>48000</v>
      </c>
      <c r="F393" s="79">
        <f t="shared" si="21"/>
        <v>0</v>
      </c>
      <c r="G393" s="46"/>
    </row>
    <row r="394" spans="1:7">
      <c r="A394" s="47" t="s">
        <v>923</v>
      </c>
      <c r="B394" s="53" t="s">
        <v>1077</v>
      </c>
      <c r="C394" s="53" t="s">
        <v>478</v>
      </c>
      <c r="D394" s="88">
        <v>22000</v>
      </c>
      <c r="E394" s="88">
        <v>22000</v>
      </c>
      <c r="F394" s="79">
        <f t="shared" si="21"/>
        <v>0</v>
      </c>
      <c r="G394" s="46"/>
    </row>
    <row r="395" spans="1:7">
      <c r="A395" s="47" t="s">
        <v>923</v>
      </c>
      <c r="B395" s="52" t="s">
        <v>41</v>
      </c>
      <c r="C395" s="52" t="s">
        <v>41</v>
      </c>
      <c r="D395" s="90">
        <v>109820</v>
      </c>
      <c r="E395" s="86">
        <v>84480</v>
      </c>
      <c r="F395" s="79">
        <f t="shared" si="21"/>
        <v>0.23074121289382626</v>
      </c>
      <c r="G395" s="87"/>
    </row>
    <row r="396" spans="1:7">
      <c r="A396" s="47" t="s">
        <v>923</v>
      </c>
      <c r="B396" s="47" t="s">
        <v>1078</v>
      </c>
      <c r="C396" s="47" t="s">
        <v>479</v>
      </c>
      <c r="D396" s="77">
        <v>22100</v>
      </c>
      <c r="E396" s="86">
        <v>17000</v>
      </c>
      <c r="F396" s="79">
        <f t="shared" si="21"/>
        <v>0.23076923076923078</v>
      </c>
      <c r="G396" s="87"/>
    </row>
    <row r="397" spans="1:7">
      <c r="A397" s="47" t="s">
        <v>923</v>
      </c>
      <c r="B397" s="52" t="s">
        <v>42</v>
      </c>
      <c r="C397" s="52" t="s">
        <v>42</v>
      </c>
      <c r="D397" s="90">
        <v>2150</v>
      </c>
      <c r="E397" s="86">
        <v>1650</v>
      </c>
      <c r="F397" s="79">
        <f t="shared" si="21"/>
        <v>0.23255813953488372</v>
      </c>
      <c r="G397" s="87"/>
    </row>
    <row r="398" spans="1:7">
      <c r="A398" s="47" t="s">
        <v>923</v>
      </c>
      <c r="B398" s="53" t="s">
        <v>1079</v>
      </c>
      <c r="C398" s="53" t="s">
        <v>1079</v>
      </c>
      <c r="D398" s="88">
        <v>4800</v>
      </c>
      <c r="E398" s="86">
        <v>4360</v>
      </c>
      <c r="F398" s="79">
        <f t="shared" si="21"/>
        <v>9.166666666666666E-2</v>
      </c>
      <c r="G398" s="87"/>
    </row>
    <row r="399" spans="1:7">
      <c r="A399" s="47" t="s">
        <v>923</v>
      </c>
      <c r="B399" s="53" t="s">
        <v>43</v>
      </c>
      <c r="C399" s="53" t="s">
        <v>43</v>
      </c>
      <c r="D399" s="88">
        <v>550</v>
      </c>
      <c r="E399" s="86">
        <v>350</v>
      </c>
      <c r="F399" s="79">
        <f t="shared" si="21"/>
        <v>0.36363636363636365</v>
      </c>
      <c r="G399" s="87"/>
    </row>
    <row r="400" spans="1:7">
      <c r="A400" s="47" t="s">
        <v>923</v>
      </c>
      <c r="B400" s="52" t="s">
        <v>1080</v>
      </c>
      <c r="C400" s="52" t="s">
        <v>1081</v>
      </c>
      <c r="D400" s="90">
        <v>2930</v>
      </c>
      <c r="E400" s="86">
        <v>2660</v>
      </c>
      <c r="F400" s="79">
        <f t="shared" si="21"/>
        <v>9.2150170648464161E-2</v>
      </c>
      <c r="G400" s="87" t="s">
        <v>3383</v>
      </c>
    </row>
    <row r="401" spans="1:7">
      <c r="A401" s="47" t="s">
        <v>923</v>
      </c>
      <c r="B401" s="53" t="s">
        <v>1082</v>
      </c>
      <c r="C401" s="53" t="s">
        <v>1082</v>
      </c>
      <c r="D401" s="88">
        <v>38610</v>
      </c>
      <c r="E401" s="86">
        <v>29700</v>
      </c>
      <c r="F401" s="79">
        <f t="shared" si="21"/>
        <v>0.23076923076923078</v>
      </c>
      <c r="G401" s="87"/>
    </row>
    <row r="402" spans="1:7">
      <c r="A402" s="47" t="s">
        <v>923</v>
      </c>
      <c r="B402" s="54" t="s">
        <v>44</v>
      </c>
      <c r="C402" s="54" t="s">
        <v>44</v>
      </c>
      <c r="D402" s="89">
        <v>3900</v>
      </c>
      <c r="E402" s="86">
        <v>3000</v>
      </c>
      <c r="F402" s="79">
        <f t="shared" si="21"/>
        <v>0.23076923076923078</v>
      </c>
      <c r="G402" s="87"/>
    </row>
    <row r="403" spans="1:7">
      <c r="A403" s="47" t="s">
        <v>923</v>
      </c>
      <c r="B403" s="56" t="s">
        <v>1083</v>
      </c>
      <c r="C403" s="56" t="s">
        <v>45</v>
      </c>
      <c r="D403" s="91">
        <v>104000</v>
      </c>
      <c r="E403" s="86">
        <v>68000</v>
      </c>
      <c r="F403" s="79">
        <f t="shared" si="21"/>
        <v>0.34615384615384615</v>
      </c>
      <c r="G403" s="115">
        <v>4020</v>
      </c>
    </row>
    <row r="404" spans="1:7">
      <c r="A404" s="47" t="s">
        <v>923</v>
      </c>
      <c r="B404" s="56" t="s">
        <v>1084</v>
      </c>
      <c r="C404" s="56" t="s">
        <v>45</v>
      </c>
      <c r="D404" s="91">
        <v>104000</v>
      </c>
      <c r="E404" s="86">
        <v>80000</v>
      </c>
      <c r="F404" s="79">
        <f>(D404-E404)/D404</f>
        <v>0.23076923076923078</v>
      </c>
      <c r="G404" s="115">
        <v>4520</v>
      </c>
    </row>
    <row r="405" spans="1:7">
      <c r="A405" s="47" t="s">
        <v>923</v>
      </c>
      <c r="B405" s="52" t="s">
        <v>46</v>
      </c>
      <c r="C405" s="52" t="s">
        <v>46</v>
      </c>
      <c r="D405" s="90">
        <v>26210</v>
      </c>
      <c r="E405" s="86">
        <v>25200</v>
      </c>
      <c r="F405" s="79">
        <f t="shared" si="21"/>
        <v>3.8534910339565048E-2</v>
      </c>
      <c r="G405" s="87" t="s">
        <v>607</v>
      </c>
    </row>
    <row r="406" spans="1:7">
      <c r="A406" s="47" t="s">
        <v>923</v>
      </c>
      <c r="B406" s="53" t="s">
        <v>47</v>
      </c>
      <c r="C406" s="53" t="s">
        <v>47</v>
      </c>
      <c r="D406" s="88">
        <v>12010</v>
      </c>
      <c r="E406" s="86">
        <v>9240</v>
      </c>
      <c r="F406" s="79">
        <f t="shared" si="21"/>
        <v>0.23064113238967526</v>
      </c>
      <c r="G406" s="87"/>
    </row>
    <row r="407" spans="1:7">
      <c r="A407" s="47" t="s">
        <v>923</v>
      </c>
      <c r="B407" s="53" t="s">
        <v>480</v>
      </c>
      <c r="C407" s="53" t="s">
        <v>480</v>
      </c>
      <c r="D407" s="88">
        <v>28600</v>
      </c>
      <c r="E407" s="86">
        <v>22000</v>
      </c>
      <c r="F407" s="79">
        <f t="shared" si="21"/>
        <v>0.23076923076923078</v>
      </c>
      <c r="G407" s="87"/>
    </row>
    <row r="408" spans="1:7">
      <c r="A408" s="47" t="s">
        <v>923</v>
      </c>
      <c r="B408" s="53" t="s">
        <v>1085</v>
      </c>
      <c r="C408" s="53" t="s">
        <v>1086</v>
      </c>
      <c r="D408" s="88">
        <v>11440</v>
      </c>
      <c r="E408" s="86">
        <v>8800</v>
      </c>
      <c r="F408" s="79">
        <f t="shared" si="21"/>
        <v>0.23076923076923078</v>
      </c>
      <c r="G408" s="87"/>
    </row>
    <row r="409" spans="1:7">
      <c r="A409" s="47" t="s">
        <v>923</v>
      </c>
      <c r="B409" s="53" t="s">
        <v>48</v>
      </c>
      <c r="C409" s="53" t="s">
        <v>1087</v>
      </c>
      <c r="D409" s="88">
        <v>15600</v>
      </c>
      <c r="E409" s="86">
        <v>12000</v>
      </c>
      <c r="F409" s="79">
        <f t="shared" si="21"/>
        <v>0.23076923076923078</v>
      </c>
      <c r="G409" s="87" t="s">
        <v>3384</v>
      </c>
    </row>
    <row r="410" spans="1:7">
      <c r="A410" s="47" t="s">
        <v>923</v>
      </c>
      <c r="B410" s="53" t="s">
        <v>481</v>
      </c>
      <c r="C410" s="53" t="s">
        <v>481</v>
      </c>
      <c r="D410" s="88">
        <v>11580</v>
      </c>
      <c r="E410" s="86">
        <v>8910</v>
      </c>
      <c r="F410" s="79">
        <f t="shared" si="21"/>
        <v>0.23056994818652848</v>
      </c>
      <c r="G410" s="87"/>
    </row>
    <row r="411" spans="1:7">
      <c r="A411" s="47" t="s">
        <v>923</v>
      </c>
      <c r="B411" s="52" t="s">
        <v>1088</v>
      </c>
      <c r="C411" s="52" t="s">
        <v>1089</v>
      </c>
      <c r="D411" s="77">
        <v>51700</v>
      </c>
      <c r="E411" s="77">
        <v>51700</v>
      </c>
      <c r="F411" s="79">
        <f t="shared" si="21"/>
        <v>0</v>
      </c>
      <c r="G411" s="46"/>
    </row>
    <row r="412" spans="1:7">
      <c r="A412" s="47" t="s">
        <v>923</v>
      </c>
      <c r="B412" s="53" t="s">
        <v>1090</v>
      </c>
      <c r="C412" s="53" t="s">
        <v>482</v>
      </c>
      <c r="D412" s="88">
        <v>341910</v>
      </c>
      <c r="E412" s="86">
        <v>341910</v>
      </c>
      <c r="F412" s="79">
        <f t="shared" si="21"/>
        <v>0</v>
      </c>
      <c r="G412" s="87"/>
    </row>
    <row r="413" spans="1:7">
      <c r="A413" s="47" t="s">
        <v>923</v>
      </c>
      <c r="B413" s="52" t="s">
        <v>1091</v>
      </c>
      <c r="C413" s="52" t="s">
        <v>482</v>
      </c>
      <c r="D413" s="77">
        <v>418500</v>
      </c>
      <c r="E413" s="77">
        <v>418500</v>
      </c>
      <c r="F413" s="79">
        <f t="shared" si="21"/>
        <v>0</v>
      </c>
      <c r="G413" s="46"/>
    </row>
    <row r="414" spans="1:7">
      <c r="A414" s="47" t="s">
        <v>923</v>
      </c>
      <c r="B414" s="54" t="s">
        <v>483</v>
      </c>
      <c r="C414" s="53" t="s">
        <v>482</v>
      </c>
      <c r="D414" s="89">
        <v>187503</v>
      </c>
      <c r="E414" s="84">
        <v>187503</v>
      </c>
      <c r="F414" s="79">
        <f t="shared" si="21"/>
        <v>0</v>
      </c>
      <c r="G414" s="87"/>
    </row>
    <row r="415" spans="1:7">
      <c r="A415" s="47" t="s">
        <v>923</v>
      </c>
      <c r="B415" s="54" t="s">
        <v>1092</v>
      </c>
      <c r="C415" s="53" t="s">
        <v>482</v>
      </c>
      <c r="D415" s="89">
        <v>214220</v>
      </c>
      <c r="E415" s="84">
        <v>214220</v>
      </c>
      <c r="F415" s="79">
        <f t="shared" si="21"/>
        <v>0</v>
      </c>
      <c r="G415" s="87"/>
    </row>
    <row r="416" spans="1:7">
      <c r="A416" s="47" t="s">
        <v>923</v>
      </c>
      <c r="B416" s="47" t="s">
        <v>1093</v>
      </c>
      <c r="C416" s="47" t="s">
        <v>1093</v>
      </c>
      <c r="D416" s="77">
        <v>19730</v>
      </c>
      <c r="E416" s="86">
        <v>15180</v>
      </c>
      <c r="F416" s="79">
        <f t="shared" si="21"/>
        <v>0.23061327927014699</v>
      </c>
      <c r="G416" s="87"/>
    </row>
    <row r="417" spans="1:7">
      <c r="A417" s="47" t="s">
        <v>923</v>
      </c>
      <c r="B417" s="53" t="s">
        <v>484</v>
      </c>
      <c r="C417" s="53" t="s">
        <v>484</v>
      </c>
      <c r="D417" s="88">
        <v>5490</v>
      </c>
      <c r="E417" s="86">
        <v>4224</v>
      </c>
      <c r="F417" s="79">
        <f t="shared" si="21"/>
        <v>0.23060109289617486</v>
      </c>
      <c r="G417" s="87" t="s">
        <v>3385</v>
      </c>
    </row>
    <row r="418" spans="1:7">
      <c r="A418" s="47" t="s">
        <v>923</v>
      </c>
      <c r="B418" s="53" t="s">
        <v>1094</v>
      </c>
      <c r="C418" s="53" t="s">
        <v>1094</v>
      </c>
      <c r="D418" s="88">
        <v>5490</v>
      </c>
      <c r="E418" s="86">
        <v>4224</v>
      </c>
      <c r="F418" s="79">
        <f t="shared" si="21"/>
        <v>0.23060109289617486</v>
      </c>
      <c r="G418" s="87" t="s">
        <v>608</v>
      </c>
    </row>
    <row r="419" spans="1:7">
      <c r="A419" s="47" t="s">
        <v>923</v>
      </c>
      <c r="B419" s="53" t="s">
        <v>485</v>
      </c>
      <c r="C419" s="53" t="s">
        <v>486</v>
      </c>
      <c r="D419" s="88">
        <v>2730</v>
      </c>
      <c r="E419" s="86">
        <v>2100</v>
      </c>
      <c r="F419" s="79">
        <f t="shared" si="21"/>
        <v>0.23076923076923078</v>
      </c>
      <c r="G419" s="87"/>
    </row>
    <row r="420" spans="1:7">
      <c r="A420" s="47" t="s">
        <v>923</v>
      </c>
      <c r="B420" s="53" t="s">
        <v>1095</v>
      </c>
      <c r="C420" s="53" t="s">
        <v>487</v>
      </c>
      <c r="D420" s="88">
        <v>2730</v>
      </c>
      <c r="E420" s="86">
        <v>2100</v>
      </c>
      <c r="F420" s="79">
        <f t="shared" si="21"/>
        <v>0.23076923076923078</v>
      </c>
      <c r="G420" s="87"/>
    </row>
    <row r="421" spans="1:7">
      <c r="A421" s="47" t="s">
        <v>923</v>
      </c>
      <c r="B421" s="53" t="s">
        <v>488</v>
      </c>
      <c r="C421" s="53" t="s">
        <v>1012</v>
      </c>
      <c r="D421" s="88">
        <v>7800</v>
      </c>
      <c r="E421" s="86">
        <v>6000</v>
      </c>
      <c r="F421" s="79">
        <f t="shared" si="21"/>
        <v>0.23076923076923078</v>
      </c>
      <c r="G421" s="87"/>
    </row>
    <row r="422" spans="1:7">
      <c r="A422" s="47" t="s">
        <v>923</v>
      </c>
      <c r="B422" s="53" t="s">
        <v>1096</v>
      </c>
      <c r="C422" s="53" t="s">
        <v>1012</v>
      </c>
      <c r="D422" s="88">
        <v>6310</v>
      </c>
      <c r="E422" s="86">
        <v>4850</v>
      </c>
      <c r="F422" s="79">
        <f t="shared" si="21"/>
        <v>0.23137876386687797</v>
      </c>
      <c r="G422" s="87"/>
    </row>
    <row r="423" spans="1:7">
      <c r="A423" s="47" t="s">
        <v>923</v>
      </c>
      <c r="B423" s="53" t="s">
        <v>1097</v>
      </c>
      <c r="C423" s="53" t="s">
        <v>1098</v>
      </c>
      <c r="D423" s="88">
        <v>600</v>
      </c>
      <c r="E423" s="86">
        <v>462</v>
      </c>
      <c r="F423" s="79">
        <f t="shared" si="21"/>
        <v>0.23</v>
      </c>
      <c r="G423" s="87"/>
    </row>
    <row r="424" spans="1:7">
      <c r="A424" s="47" t="s">
        <v>923</v>
      </c>
      <c r="B424" s="53" t="s">
        <v>1099</v>
      </c>
      <c r="C424" s="53" t="s">
        <v>1100</v>
      </c>
      <c r="D424" s="88">
        <v>580</v>
      </c>
      <c r="E424" s="86">
        <v>440</v>
      </c>
      <c r="F424" s="79">
        <f t="shared" si="21"/>
        <v>0.2413793103448276</v>
      </c>
      <c r="G424" s="87"/>
    </row>
    <row r="425" spans="1:7">
      <c r="A425" s="47" t="s">
        <v>923</v>
      </c>
      <c r="B425" s="53" t="s">
        <v>1098</v>
      </c>
      <c r="C425" s="53" t="s">
        <v>1100</v>
      </c>
      <c r="D425" s="88">
        <v>600</v>
      </c>
      <c r="E425" s="86">
        <v>462</v>
      </c>
      <c r="F425" s="79">
        <f t="shared" si="21"/>
        <v>0.23</v>
      </c>
      <c r="G425" s="87"/>
    </row>
    <row r="426" spans="1:7">
      <c r="A426" s="47" t="s">
        <v>923</v>
      </c>
      <c r="B426" s="55" t="s">
        <v>1101</v>
      </c>
      <c r="C426" s="55" t="s">
        <v>1101</v>
      </c>
      <c r="D426" s="88">
        <v>9590</v>
      </c>
      <c r="E426" s="86">
        <v>7080</v>
      </c>
      <c r="F426" s="79">
        <f t="shared" si="21"/>
        <v>0.26173096976016685</v>
      </c>
      <c r="G426" s="87"/>
    </row>
    <row r="427" spans="1:7">
      <c r="A427" s="47" t="s">
        <v>923</v>
      </c>
      <c r="B427" s="55" t="s">
        <v>1102</v>
      </c>
      <c r="C427" s="55" t="s">
        <v>1101</v>
      </c>
      <c r="D427" s="88">
        <v>620</v>
      </c>
      <c r="E427" s="86">
        <v>480</v>
      </c>
      <c r="F427" s="79">
        <f t="shared" si="21"/>
        <v>0.22580645161290322</v>
      </c>
      <c r="G427" s="87"/>
    </row>
    <row r="428" spans="1:7">
      <c r="A428" s="47" t="s">
        <v>923</v>
      </c>
      <c r="B428" s="53" t="s">
        <v>1103</v>
      </c>
      <c r="C428" s="53" t="s">
        <v>1103</v>
      </c>
      <c r="D428" s="88">
        <v>3250</v>
      </c>
      <c r="E428" s="86">
        <v>2500</v>
      </c>
      <c r="F428" s="79">
        <f t="shared" si="21"/>
        <v>0.23076923076923078</v>
      </c>
      <c r="G428" s="87"/>
    </row>
    <row r="429" spans="1:7">
      <c r="A429" s="47" t="s">
        <v>923</v>
      </c>
      <c r="B429" s="53" t="s">
        <v>489</v>
      </c>
      <c r="C429" s="53" t="s">
        <v>489</v>
      </c>
      <c r="D429" s="88">
        <v>2860</v>
      </c>
      <c r="E429" s="86">
        <v>2200</v>
      </c>
      <c r="F429" s="79">
        <f t="shared" si="21"/>
        <v>0.23076923076923078</v>
      </c>
      <c r="G429" s="87"/>
    </row>
    <row r="430" spans="1:7">
      <c r="A430" s="47" t="s">
        <v>923</v>
      </c>
      <c r="B430" s="53" t="s">
        <v>490</v>
      </c>
      <c r="C430" s="53" t="s">
        <v>490</v>
      </c>
      <c r="D430" s="88">
        <v>13000</v>
      </c>
      <c r="E430" s="86">
        <v>10000</v>
      </c>
      <c r="F430" s="79">
        <f t="shared" si="21"/>
        <v>0.23076923076923078</v>
      </c>
      <c r="G430" s="87" t="s">
        <v>609</v>
      </c>
    </row>
    <row r="431" spans="1:7">
      <c r="A431" s="47" t="s">
        <v>923</v>
      </c>
      <c r="B431" s="55" t="s">
        <v>491</v>
      </c>
      <c r="C431" s="55" t="s">
        <v>492</v>
      </c>
      <c r="D431" s="88">
        <v>20540</v>
      </c>
      <c r="E431" s="86">
        <v>15800</v>
      </c>
      <c r="F431" s="79">
        <f t="shared" si="21"/>
        <v>0.23076923076923078</v>
      </c>
      <c r="G431" s="87"/>
    </row>
    <row r="432" spans="1:7">
      <c r="A432" s="47" t="s">
        <v>923</v>
      </c>
      <c r="B432" s="55" t="s">
        <v>493</v>
      </c>
      <c r="C432" s="55" t="s">
        <v>492</v>
      </c>
      <c r="D432" s="92">
        <v>19720</v>
      </c>
      <c r="E432" s="86">
        <v>15168</v>
      </c>
      <c r="F432" s="79">
        <f t="shared" si="21"/>
        <v>0.23083164300202841</v>
      </c>
      <c r="G432" s="87"/>
    </row>
    <row r="433" spans="1:7">
      <c r="A433" s="47" t="s">
        <v>923</v>
      </c>
      <c r="B433" s="55" t="s">
        <v>1104</v>
      </c>
      <c r="C433" s="55" t="s">
        <v>1104</v>
      </c>
      <c r="D433" s="92">
        <v>114400</v>
      </c>
      <c r="E433" s="86">
        <v>88000</v>
      </c>
      <c r="F433" s="79">
        <f t="shared" si="21"/>
        <v>0.23076923076923078</v>
      </c>
      <c r="G433" s="87"/>
    </row>
    <row r="434" spans="1:7">
      <c r="A434" s="47" t="s">
        <v>923</v>
      </c>
      <c r="B434" s="55" t="s">
        <v>1105</v>
      </c>
      <c r="C434" s="55" t="s">
        <v>1105</v>
      </c>
      <c r="D434" s="92">
        <v>570</v>
      </c>
      <c r="E434" s="86">
        <v>440</v>
      </c>
      <c r="F434" s="79">
        <f t="shared" si="21"/>
        <v>0.22807017543859648</v>
      </c>
      <c r="G434" s="87"/>
    </row>
    <row r="435" spans="1:7">
      <c r="A435" s="47" t="s">
        <v>923</v>
      </c>
      <c r="B435" s="55" t="s">
        <v>1106</v>
      </c>
      <c r="C435" s="55" t="s">
        <v>1107</v>
      </c>
      <c r="D435" s="92">
        <v>28600</v>
      </c>
      <c r="E435" s="86">
        <v>22000</v>
      </c>
      <c r="F435" s="79">
        <f t="shared" si="21"/>
        <v>0.23076923076923078</v>
      </c>
      <c r="G435" s="87"/>
    </row>
    <row r="436" spans="1:7">
      <c r="A436" s="47" t="s">
        <v>923</v>
      </c>
      <c r="B436" s="55" t="s">
        <v>494</v>
      </c>
      <c r="C436" s="55" t="s">
        <v>1107</v>
      </c>
      <c r="D436" s="92">
        <v>5700</v>
      </c>
      <c r="E436" s="86">
        <v>4400</v>
      </c>
      <c r="F436" s="79">
        <f t="shared" si="21"/>
        <v>0.22807017543859648</v>
      </c>
      <c r="G436" s="87"/>
    </row>
    <row r="437" spans="1:7">
      <c r="A437" s="47" t="s">
        <v>923</v>
      </c>
      <c r="B437" s="55" t="s">
        <v>1108</v>
      </c>
      <c r="C437" s="55" t="s">
        <v>1108</v>
      </c>
      <c r="D437" s="92">
        <v>5150</v>
      </c>
      <c r="E437" s="86">
        <v>3960</v>
      </c>
      <c r="F437" s="79">
        <f t="shared" si="21"/>
        <v>0.23106796116504855</v>
      </c>
      <c r="G437" s="87" t="s">
        <v>3386</v>
      </c>
    </row>
    <row r="438" spans="1:7">
      <c r="A438" s="47" t="s">
        <v>923</v>
      </c>
      <c r="B438" s="55" t="s">
        <v>1109</v>
      </c>
      <c r="C438" s="55" t="s">
        <v>1109</v>
      </c>
      <c r="D438" s="92">
        <v>1860</v>
      </c>
      <c r="E438" s="86">
        <v>1430</v>
      </c>
      <c r="F438" s="79">
        <f t="shared" si="21"/>
        <v>0.23118279569892472</v>
      </c>
      <c r="G438" s="87" t="s">
        <v>3387</v>
      </c>
    </row>
    <row r="439" spans="1:7">
      <c r="A439" s="47" t="s">
        <v>923</v>
      </c>
      <c r="B439" s="52" t="s">
        <v>495</v>
      </c>
      <c r="C439" s="52" t="s">
        <v>495</v>
      </c>
      <c r="D439" s="96">
        <v>7150</v>
      </c>
      <c r="E439" s="86">
        <v>5500</v>
      </c>
      <c r="F439" s="79">
        <f t="shared" ref="F439:F506" si="22">(D439-E439)/D439</f>
        <v>0.23076923076923078</v>
      </c>
      <c r="G439" s="46"/>
    </row>
    <row r="440" spans="1:7">
      <c r="A440" s="47" t="s">
        <v>923</v>
      </c>
      <c r="B440" s="55" t="s">
        <v>1110</v>
      </c>
      <c r="C440" s="55" t="s">
        <v>1110</v>
      </c>
      <c r="D440" s="92">
        <v>71500</v>
      </c>
      <c r="E440" s="86">
        <v>55000</v>
      </c>
      <c r="F440" s="79">
        <f t="shared" si="22"/>
        <v>0.23076923076923078</v>
      </c>
      <c r="G440" s="87"/>
    </row>
    <row r="441" spans="1:7">
      <c r="A441" s="47" t="s">
        <v>923</v>
      </c>
      <c r="B441" s="55" t="s">
        <v>1111</v>
      </c>
      <c r="C441" s="55" t="s">
        <v>1111</v>
      </c>
      <c r="D441" s="92">
        <v>910</v>
      </c>
      <c r="E441" s="86">
        <v>700</v>
      </c>
      <c r="F441" s="79">
        <f t="shared" si="22"/>
        <v>0.23076923076923078</v>
      </c>
      <c r="G441" s="87"/>
    </row>
    <row r="442" spans="1:7">
      <c r="A442" s="47" t="s">
        <v>923</v>
      </c>
      <c r="B442" s="55" t="s">
        <v>496</v>
      </c>
      <c r="C442" s="55" t="s">
        <v>496</v>
      </c>
      <c r="D442" s="92">
        <v>49400</v>
      </c>
      <c r="E442" s="86">
        <v>38000</v>
      </c>
      <c r="F442" s="79">
        <f t="shared" si="22"/>
        <v>0.23076923076923078</v>
      </c>
      <c r="G442" s="87"/>
    </row>
    <row r="443" spans="1:7">
      <c r="A443" s="47" t="s">
        <v>923</v>
      </c>
      <c r="B443" s="53" t="s">
        <v>49</v>
      </c>
      <c r="C443" s="53" t="s">
        <v>49</v>
      </c>
      <c r="D443" s="88">
        <v>4990</v>
      </c>
      <c r="E443" s="86">
        <v>3840</v>
      </c>
      <c r="F443" s="79">
        <f t="shared" si="22"/>
        <v>0.23046092184368738</v>
      </c>
      <c r="G443" s="87"/>
    </row>
    <row r="444" spans="1:7">
      <c r="A444" s="47" t="s">
        <v>923</v>
      </c>
      <c r="B444" s="53" t="s">
        <v>1112</v>
      </c>
      <c r="C444" s="53" t="s">
        <v>1112</v>
      </c>
      <c r="D444" s="88">
        <v>3590</v>
      </c>
      <c r="E444" s="86">
        <v>2500</v>
      </c>
      <c r="F444" s="79">
        <f t="shared" si="22"/>
        <v>0.30362116991643456</v>
      </c>
      <c r="G444" s="87"/>
    </row>
    <row r="445" spans="1:7">
      <c r="A445" s="47" t="s">
        <v>923</v>
      </c>
      <c r="B445" s="53" t="s">
        <v>50</v>
      </c>
      <c r="C445" s="53" t="s">
        <v>1113</v>
      </c>
      <c r="D445" s="88">
        <v>17550</v>
      </c>
      <c r="E445" s="86">
        <v>13500</v>
      </c>
      <c r="F445" s="79">
        <f t="shared" si="22"/>
        <v>0.23076923076923078</v>
      </c>
      <c r="G445" s="87"/>
    </row>
    <row r="446" spans="1:7">
      <c r="A446" s="47" t="s">
        <v>923</v>
      </c>
      <c r="B446" s="53" t="s">
        <v>1114</v>
      </c>
      <c r="C446" s="53" t="s">
        <v>1115</v>
      </c>
      <c r="D446" s="88">
        <v>14300</v>
      </c>
      <c r="E446" s="86">
        <v>11000</v>
      </c>
      <c r="F446" s="79">
        <f t="shared" si="22"/>
        <v>0.23076923076923078</v>
      </c>
      <c r="G446" s="87"/>
    </row>
    <row r="447" spans="1:7">
      <c r="A447" s="47" t="s">
        <v>923</v>
      </c>
      <c r="B447" s="53" t="s">
        <v>497</v>
      </c>
      <c r="C447" s="53" t="s">
        <v>497</v>
      </c>
      <c r="D447" s="88">
        <v>35100</v>
      </c>
      <c r="E447" s="86">
        <v>27000</v>
      </c>
      <c r="F447" s="79">
        <f t="shared" si="22"/>
        <v>0.23076923076923078</v>
      </c>
      <c r="G447" s="87" t="s">
        <v>610</v>
      </c>
    </row>
    <row r="448" spans="1:7">
      <c r="A448" s="47" t="s">
        <v>923</v>
      </c>
      <c r="B448" s="53" t="s">
        <v>1116</v>
      </c>
      <c r="C448" s="53" t="s">
        <v>497</v>
      </c>
      <c r="D448" s="88">
        <v>51480</v>
      </c>
      <c r="E448" s="86">
        <v>39600</v>
      </c>
      <c r="F448" s="79">
        <f t="shared" si="22"/>
        <v>0.23076923076923078</v>
      </c>
      <c r="G448" s="87" t="s">
        <v>3388</v>
      </c>
    </row>
    <row r="449" spans="1:7">
      <c r="A449" s="47" t="s">
        <v>923</v>
      </c>
      <c r="B449" s="53" t="s">
        <v>1117</v>
      </c>
      <c r="C449" s="53" t="s">
        <v>497</v>
      </c>
      <c r="D449" s="88">
        <v>54000</v>
      </c>
      <c r="E449" s="86">
        <v>42000</v>
      </c>
      <c r="F449" s="79">
        <f t="shared" si="22"/>
        <v>0.22222222222222221</v>
      </c>
      <c r="G449" s="87"/>
    </row>
    <row r="450" spans="1:7">
      <c r="A450" s="47" t="s">
        <v>923</v>
      </c>
      <c r="B450" s="55" t="s">
        <v>51</v>
      </c>
      <c r="C450" s="55" t="s">
        <v>51</v>
      </c>
      <c r="D450" s="92">
        <v>15730</v>
      </c>
      <c r="E450" s="86">
        <v>12100</v>
      </c>
      <c r="F450" s="79">
        <f t="shared" si="22"/>
        <v>0.23076923076923078</v>
      </c>
      <c r="G450" s="87"/>
    </row>
    <row r="451" spans="1:7">
      <c r="A451" s="47" t="s">
        <v>923</v>
      </c>
      <c r="B451" s="55" t="s">
        <v>498</v>
      </c>
      <c r="C451" s="55" t="s">
        <v>499</v>
      </c>
      <c r="D451" s="92">
        <v>39000</v>
      </c>
      <c r="E451" s="86">
        <v>30000</v>
      </c>
      <c r="F451" s="79">
        <f t="shared" si="22"/>
        <v>0.23076923076923078</v>
      </c>
      <c r="G451" s="87"/>
    </row>
    <row r="452" spans="1:7">
      <c r="A452" s="47" t="s">
        <v>923</v>
      </c>
      <c r="B452" s="53" t="s">
        <v>1118</v>
      </c>
      <c r="C452" s="53" t="s">
        <v>1119</v>
      </c>
      <c r="D452" s="88">
        <v>570</v>
      </c>
      <c r="E452" s="86">
        <v>440</v>
      </c>
      <c r="F452" s="79">
        <f t="shared" si="22"/>
        <v>0.22807017543859648</v>
      </c>
      <c r="G452" s="87"/>
    </row>
    <row r="453" spans="1:7">
      <c r="A453" s="47" t="s">
        <v>923</v>
      </c>
      <c r="B453" s="53" t="s">
        <v>500</v>
      </c>
      <c r="C453" s="53" t="s">
        <v>52</v>
      </c>
      <c r="D453" s="88">
        <v>3930</v>
      </c>
      <c r="E453" s="86">
        <v>3025</v>
      </c>
      <c r="F453" s="79">
        <f t="shared" si="22"/>
        <v>0.23027989821882952</v>
      </c>
      <c r="G453" s="87"/>
    </row>
    <row r="454" spans="1:7">
      <c r="A454" s="47" t="s">
        <v>923</v>
      </c>
      <c r="B454" s="55" t="s">
        <v>53</v>
      </c>
      <c r="C454" s="55" t="s">
        <v>53</v>
      </c>
      <c r="D454" s="88">
        <v>237600</v>
      </c>
      <c r="E454" s="86">
        <v>198000</v>
      </c>
      <c r="F454" s="79">
        <f t="shared" si="22"/>
        <v>0.16666666666666666</v>
      </c>
      <c r="G454" s="87">
        <v>1294</v>
      </c>
    </row>
    <row r="455" spans="1:7">
      <c r="A455" s="47" t="s">
        <v>923</v>
      </c>
      <c r="B455" s="55" t="s">
        <v>1120</v>
      </c>
      <c r="C455" s="55" t="s">
        <v>1120</v>
      </c>
      <c r="D455" s="88">
        <v>4290</v>
      </c>
      <c r="E455" s="86">
        <v>3300</v>
      </c>
      <c r="F455" s="79">
        <f t="shared" si="22"/>
        <v>0.23076923076923078</v>
      </c>
      <c r="G455" s="87"/>
    </row>
    <row r="456" spans="1:7">
      <c r="A456" s="47" t="s">
        <v>923</v>
      </c>
      <c r="B456" s="55" t="s">
        <v>1121</v>
      </c>
      <c r="C456" s="55" t="s">
        <v>1120</v>
      </c>
      <c r="D456" s="88">
        <v>4290</v>
      </c>
      <c r="E456" s="86">
        <v>3840</v>
      </c>
      <c r="F456" s="79">
        <f t="shared" si="22"/>
        <v>0.1048951048951049</v>
      </c>
      <c r="G456" s="87"/>
    </row>
    <row r="457" spans="1:7">
      <c r="A457" s="47" t="s">
        <v>923</v>
      </c>
      <c r="B457" s="55" t="s">
        <v>501</v>
      </c>
      <c r="C457" s="55" t="s">
        <v>501</v>
      </c>
      <c r="D457" s="88">
        <v>11180</v>
      </c>
      <c r="E457" s="86">
        <v>8600</v>
      </c>
      <c r="F457" s="79">
        <f t="shared" si="22"/>
        <v>0.23076923076923078</v>
      </c>
      <c r="G457" s="87"/>
    </row>
    <row r="458" spans="1:7">
      <c r="A458" s="47" t="s">
        <v>923</v>
      </c>
      <c r="B458" s="55" t="s">
        <v>1122</v>
      </c>
      <c r="C458" s="55" t="s">
        <v>1122</v>
      </c>
      <c r="D458" s="88">
        <v>15730</v>
      </c>
      <c r="E458" s="86">
        <v>12100</v>
      </c>
      <c r="F458" s="79">
        <f t="shared" si="22"/>
        <v>0.23076923076923078</v>
      </c>
      <c r="G458" s="87"/>
    </row>
    <row r="459" spans="1:7">
      <c r="A459" s="47" t="s">
        <v>923</v>
      </c>
      <c r="B459" s="54" t="s">
        <v>104</v>
      </c>
      <c r="C459" s="54" t="s">
        <v>104</v>
      </c>
      <c r="D459" s="89">
        <v>15730</v>
      </c>
      <c r="E459" s="84">
        <v>12100</v>
      </c>
      <c r="F459" s="79">
        <f t="shared" si="22"/>
        <v>0.23076923076923078</v>
      </c>
      <c r="G459" s="87"/>
    </row>
    <row r="460" spans="1:7">
      <c r="A460" s="47" t="s">
        <v>923</v>
      </c>
      <c r="B460" s="54" t="s">
        <v>1123</v>
      </c>
      <c r="C460" s="54" t="s">
        <v>502</v>
      </c>
      <c r="D460" s="89">
        <v>2500</v>
      </c>
      <c r="E460" s="84">
        <v>2000</v>
      </c>
      <c r="F460" s="79">
        <f t="shared" si="22"/>
        <v>0.2</v>
      </c>
      <c r="G460" s="87"/>
    </row>
    <row r="461" spans="1:7">
      <c r="A461" s="47" t="s">
        <v>923</v>
      </c>
      <c r="B461" s="52" t="s">
        <v>1124</v>
      </c>
      <c r="C461" s="52" t="s">
        <v>1124</v>
      </c>
      <c r="D461" s="77">
        <v>6240</v>
      </c>
      <c r="E461" s="77">
        <v>4800</v>
      </c>
      <c r="F461" s="79">
        <f t="shared" si="22"/>
        <v>0.23076923076923078</v>
      </c>
      <c r="G461" s="46"/>
    </row>
    <row r="462" spans="1:7">
      <c r="A462" s="47" t="s">
        <v>923</v>
      </c>
      <c r="B462" s="53" t="s">
        <v>164</v>
      </c>
      <c r="C462" s="53" t="s">
        <v>164</v>
      </c>
      <c r="D462" s="88">
        <v>1525</v>
      </c>
      <c r="E462" s="86">
        <v>1173</v>
      </c>
      <c r="F462" s="79">
        <f t="shared" si="22"/>
        <v>0.23081967213114754</v>
      </c>
      <c r="G462" s="87"/>
    </row>
    <row r="463" spans="1:7">
      <c r="A463" s="47" t="s">
        <v>923</v>
      </c>
      <c r="B463" s="53" t="s">
        <v>1125</v>
      </c>
      <c r="C463" s="53" t="s">
        <v>503</v>
      </c>
      <c r="D463" s="88">
        <v>54900</v>
      </c>
      <c r="E463" s="86">
        <v>42228</v>
      </c>
      <c r="F463" s="79">
        <f t="shared" si="22"/>
        <v>0.23081967213114754</v>
      </c>
      <c r="G463" s="87"/>
    </row>
    <row r="464" spans="1:7">
      <c r="A464" s="47" t="s">
        <v>923</v>
      </c>
      <c r="B464" s="52" t="s">
        <v>504</v>
      </c>
      <c r="C464" s="52" t="s">
        <v>504</v>
      </c>
      <c r="D464" s="77">
        <v>291000</v>
      </c>
      <c r="E464" s="77">
        <v>291000</v>
      </c>
      <c r="F464" s="79">
        <f t="shared" si="22"/>
        <v>0</v>
      </c>
      <c r="G464" s="46" t="s">
        <v>3389</v>
      </c>
    </row>
    <row r="465" spans="1:7">
      <c r="A465" s="47" t="s">
        <v>923</v>
      </c>
      <c r="B465" s="53" t="s">
        <v>505</v>
      </c>
      <c r="C465" s="53" t="s">
        <v>506</v>
      </c>
      <c r="D465" s="88">
        <v>2860</v>
      </c>
      <c r="E465" s="86">
        <v>2200</v>
      </c>
      <c r="F465" s="79">
        <f t="shared" si="22"/>
        <v>0.23076923076923078</v>
      </c>
      <c r="G465" s="87"/>
    </row>
    <row r="466" spans="1:7">
      <c r="A466" s="47" t="s">
        <v>923</v>
      </c>
      <c r="B466" s="53" t="s">
        <v>694</v>
      </c>
      <c r="C466" s="53" t="s">
        <v>694</v>
      </c>
      <c r="D466" s="88">
        <v>102960</v>
      </c>
      <c r="E466" s="86">
        <v>79200</v>
      </c>
      <c r="F466" s="79">
        <f t="shared" si="22"/>
        <v>0.23076923076923078</v>
      </c>
      <c r="G466" s="87"/>
    </row>
    <row r="467" spans="1:7">
      <c r="A467" s="47" t="s">
        <v>923</v>
      </c>
      <c r="B467" s="53" t="s">
        <v>54</v>
      </c>
      <c r="C467" s="53" t="s">
        <v>54</v>
      </c>
      <c r="D467" s="88">
        <v>4450</v>
      </c>
      <c r="E467" s="86">
        <v>3564</v>
      </c>
      <c r="F467" s="79">
        <f t="shared" si="22"/>
        <v>0.19910112359550561</v>
      </c>
      <c r="G467" s="87"/>
    </row>
    <row r="468" spans="1:7">
      <c r="A468" s="47" t="s">
        <v>923</v>
      </c>
      <c r="B468" s="56" t="s">
        <v>1126</v>
      </c>
      <c r="C468" s="56" t="s">
        <v>1127</v>
      </c>
      <c r="D468" s="91">
        <v>341910</v>
      </c>
      <c r="E468" s="86">
        <v>341910</v>
      </c>
      <c r="F468" s="79">
        <f t="shared" si="22"/>
        <v>0</v>
      </c>
      <c r="G468" s="87"/>
    </row>
    <row r="469" spans="1:7">
      <c r="A469" s="47" t="s">
        <v>923</v>
      </c>
      <c r="B469" s="52" t="s">
        <v>1128</v>
      </c>
      <c r="C469" s="52" t="s">
        <v>1128</v>
      </c>
      <c r="D469" s="77">
        <v>418500</v>
      </c>
      <c r="E469" s="77">
        <v>418500</v>
      </c>
      <c r="F469" s="79">
        <f t="shared" si="22"/>
        <v>0</v>
      </c>
      <c r="G469" s="46"/>
    </row>
    <row r="470" spans="1:7">
      <c r="A470" s="47" t="s">
        <v>923</v>
      </c>
      <c r="B470" s="56" t="s">
        <v>55</v>
      </c>
      <c r="C470" s="56" t="s">
        <v>935</v>
      </c>
      <c r="D470" s="91">
        <v>187503</v>
      </c>
      <c r="E470" s="86">
        <v>187503</v>
      </c>
      <c r="F470" s="79">
        <f t="shared" si="22"/>
        <v>0</v>
      </c>
      <c r="G470" s="87"/>
    </row>
    <row r="471" spans="1:7">
      <c r="A471" s="47" t="s">
        <v>923</v>
      </c>
      <c r="B471" s="56" t="s">
        <v>56</v>
      </c>
      <c r="C471" s="56" t="s">
        <v>1129</v>
      </c>
      <c r="D471" s="91">
        <v>214220</v>
      </c>
      <c r="E471" s="86">
        <v>214220</v>
      </c>
      <c r="F471" s="79">
        <f t="shared" si="22"/>
        <v>0</v>
      </c>
      <c r="G471" s="87"/>
    </row>
    <row r="472" spans="1:7">
      <c r="A472" s="47" t="s">
        <v>923</v>
      </c>
      <c r="B472" s="52" t="s">
        <v>1130</v>
      </c>
      <c r="C472" s="52" t="s">
        <v>1131</v>
      </c>
      <c r="D472" s="77">
        <v>53520</v>
      </c>
      <c r="E472" s="77">
        <v>53520</v>
      </c>
      <c r="F472" s="79">
        <f t="shared" si="22"/>
        <v>0</v>
      </c>
      <c r="G472" s="46"/>
    </row>
    <row r="473" spans="1:7">
      <c r="A473" s="47" t="s">
        <v>923</v>
      </c>
      <c r="B473" s="56" t="s">
        <v>1132</v>
      </c>
      <c r="C473" s="56" t="s">
        <v>57</v>
      </c>
      <c r="D473" s="91">
        <v>3360</v>
      </c>
      <c r="E473" s="86">
        <v>3360</v>
      </c>
      <c r="F473" s="79">
        <f t="shared" si="22"/>
        <v>0</v>
      </c>
      <c r="G473" s="87"/>
    </row>
    <row r="474" spans="1:7">
      <c r="A474" s="47" t="s">
        <v>923</v>
      </c>
      <c r="B474" s="56" t="s">
        <v>1133</v>
      </c>
      <c r="C474" s="56" t="s">
        <v>57</v>
      </c>
      <c r="D474" s="91">
        <v>5200</v>
      </c>
      <c r="E474" s="86">
        <v>4000</v>
      </c>
      <c r="F474" s="79">
        <f t="shared" si="22"/>
        <v>0.23076923076923078</v>
      </c>
      <c r="G474" s="87"/>
    </row>
    <row r="475" spans="1:7">
      <c r="A475" s="47" t="s">
        <v>923</v>
      </c>
      <c r="B475" s="56" t="s">
        <v>1134</v>
      </c>
      <c r="C475" s="56" t="s">
        <v>57</v>
      </c>
      <c r="D475" s="91">
        <v>2570</v>
      </c>
      <c r="E475" s="86">
        <v>1980</v>
      </c>
      <c r="F475" s="79">
        <f t="shared" si="22"/>
        <v>0.22957198443579765</v>
      </c>
      <c r="G475" s="87"/>
    </row>
    <row r="476" spans="1:7">
      <c r="A476" s="47" t="s">
        <v>923</v>
      </c>
      <c r="B476" s="56" t="s">
        <v>1135</v>
      </c>
      <c r="C476" s="56" t="s">
        <v>1136</v>
      </c>
      <c r="D476" s="91">
        <v>2570</v>
      </c>
      <c r="E476" s="86">
        <v>1980</v>
      </c>
      <c r="F476" s="79">
        <f t="shared" si="22"/>
        <v>0.22957198443579765</v>
      </c>
      <c r="G476" s="87"/>
    </row>
    <row r="477" spans="1:7">
      <c r="A477" s="47" t="s">
        <v>923</v>
      </c>
      <c r="B477" s="55" t="s">
        <v>58</v>
      </c>
      <c r="C477" s="55" t="s">
        <v>58</v>
      </c>
      <c r="D477" s="90">
        <v>5150</v>
      </c>
      <c r="E477" s="86">
        <v>3960</v>
      </c>
      <c r="F477" s="79">
        <f t="shared" si="22"/>
        <v>0.23106796116504855</v>
      </c>
      <c r="G477" s="87"/>
    </row>
    <row r="478" spans="1:7">
      <c r="A478" s="47" t="s">
        <v>923</v>
      </c>
      <c r="B478" s="53" t="s">
        <v>1137</v>
      </c>
      <c r="C478" s="53" t="s">
        <v>1137</v>
      </c>
      <c r="D478" s="88">
        <v>111540</v>
      </c>
      <c r="E478" s="86">
        <v>85800</v>
      </c>
      <c r="F478" s="79">
        <f t="shared" si="22"/>
        <v>0.23076923076923078</v>
      </c>
      <c r="G478" s="87"/>
    </row>
    <row r="479" spans="1:7">
      <c r="A479" s="47" t="s">
        <v>923</v>
      </c>
      <c r="B479" s="55" t="s">
        <v>59</v>
      </c>
      <c r="C479" s="55" t="s">
        <v>59</v>
      </c>
      <c r="D479" s="88">
        <v>1070</v>
      </c>
      <c r="E479" s="86">
        <v>820</v>
      </c>
      <c r="F479" s="79">
        <f t="shared" si="22"/>
        <v>0.23364485981308411</v>
      </c>
      <c r="G479" s="87"/>
    </row>
    <row r="480" spans="1:7">
      <c r="A480" s="47" t="s">
        <v>923</v>
      </c>
      <c r="B480" s="53" t="s">
        <v>68</v>
      </c>
      <c r="C480" s="53" t="s">
        <v>1138</v>
      </c>
      <c r="D480" s="88">
        <v>28200</v>
      </c>
      <c r="E480" s="86">
        <v>21700</v>
      </c>
      <c r="F480" s="79">
        <f t="shared" si="22"/>
        <v>0.23049645390070922</v>
      </c>
      <c r="G480" s="87"/>
    </row>
    <row r="481" spans="1:7">
      <c r="A481" s="47" t="s">
        <v>923</v>
      </c>
      <c r="B481" s="53" t="s">
        <v>507</v>
      </c>
      <c r="C481" s="53" t="s">
        <v>1138</v>
      </c>
      <c r="D481" s="88">
        <v>28310</v>
      </c>
      <c r="E481" s="86">
        <v>21780</v>
      </c>
      <c r="F481" s="79">
        <f t="shared" si="22"/>
        <v>0.23066054397739313</v>
      </c>
      <c r="G481" s="87" t="s">
        <v>611</v>
      </c>
    </row>
    <row r="482" spans="1:7">
      <c r="A482" s="47" t="s">
        <v>923</v>
      </c>
      <c r="B482" s="53" t="s">
        <v>1139</v>
      </c>
      <c r="C482" s="53" t="s">
        <v>1139</v>
      </c>
      <c r="D482" s="88">
        <v>27300</v>
      </c>
      <c r="E482" s="86">
        <v>21000</v>
      </c>
      <c r="F482" s="79">
        <f t="shared" si="22"/>
        <v>0.23076923076923078</v>
      </c>
      <c r="G482" s="87"/>
    </row>
    <row r="483" spans="1:7">
      <c r="A483" s="47" t="s">
        <v>923</v>
      </c>
      <c r="B483" s="53" t="s">
        <v>1140</v>
      </c>
      <c r="C483" s="53" t="s">
        <v>1141</v>
      </c>
      <c r="D483" s="88">
        <v>57560</v>
      </c>
      <c r="E483" s="86">
        <v>44275</v>
      </c>
      <c r="F483" s="79">
        <f t="shared" si="22"/>
        <v>0.23080264072272411</v>
      </c>
      <c r="G483" s="87" t="s">
        <v>3390</v>
      </c>
    </row>
    <row r="484" spans="1:7">
      <c r="A484" s="47" t="s">
        <v>923</v>
      </c>
      <c r="B484" s="53" t="s">
        <v>1142</v>
      </c>
      <c r="C484" s="53" t="s">
        <v>1141</v>
      </c>
      <c r="D484" s="88">
        <v>90450</v>
      </c>
      <c r="E484" s="86">
        <v>69580</v>
      </c>
      <c r="F484" s="79">
        <f t="shared" si="22"/>
        <v>0.23073521282476506</v>
      </c>
      <c r="G484" s="87" t="s">
        <v>3391</v>
      </c>
    </row>
    <row r="485" spans="1:7">
      <c r="A485" s="47" t="s">
        <v>923</v>
      </c>
      <c r="B485" s="53" t="s">
        <v>1143</v>
      </c>
      <c r="C485" s="53" t="s">
        <v>508</v>
      </c>
      <c r="D485" s="88">
        <v>1300</v>
      </c>
      <c r="E485" s="86">
        <v>1000</v>
      </c>
      <c r="F485" s="79">
        <f t="shared" si="22"/>
        <v>0.23076923076923078</v>
      </c>
      <c r="G485" s="87"/>
    </row>
    <row r="486" spans="1:7">
      <c r="A486" s="47" t="s">
        <v>923</v>
      </c>
      <c r="B486" s="53" t="s">
        <v>1144</v>
      </c>
      <c r="C486" s="53" t="s">
        <v>508</v>
      </c>
      <c r="D486" s="88">
        <v>1700</v>
      </c>
      <c r="E486" s="86">
        <v>1320</v>
      </c>
      <c r="F486" s="79">
        <f>(D486-E486)/D486</f>
        <v>0.22352941176470589</v>
      </c>
      <c r="G486" s="87" t="s">
        <v>3392</v>
      </c>
    </row>
    <row r="487" spans="1:7">
      <c r="A487" s="47" t="s">
        <v>923</v>
      </c>
      <c r="B487" s="53" t="s">
        <v>508</v>
      </c>
      <c r="C487" s="53" t="s">
        <v>508</v>
      </c>
      <c r="D487" s="88">
        <v>1140</v>
      </c>
      <c r="E487" s="86">
        <v>880</v>
      </c>
      <c r="F487" s="79">
        <f t="shared" si="22"/>
        <v>0.22807017543859648</v>
      </c>
      <c r="G487" s="87"/>
    </row>
    <row r="488" spans="1:7">
      <c r="A488" s="47" t="s">
        <v>923</v>
      </c>
      <c r="B488" s="53" t="s">
        <v>60</v>
      </c>
      <c r="C488" s="53" t="s">
        <v>60</v>
      </c>
      <c r="D488" s="88">
        <v>11440</v>
      </c>
      <c r="E488" s="86">
        <v>8800</v>
      </c>
      <c r="F488" s="79">
        <f t="shared" si="22"/>
        <v>0.23076923076923078</v>
      </c>
      <c r="G488" s="87"/>
    </row>
    <row r="489" spans="1:7">
      <c r="A489" s="47" t="s">
        <v>923</v>
      </c>
      <c r="B489" s="53" t="s">
        <v>1145</v>
      </c>
      <c r="C489" s="53" t="s">
        <v>1146</v>
      </c>
      <c r="D489" s="88">
        <v>10660</v>
      </c>
      <c r="E489" s="86">
        <v>8200</v>
      </c>
      <c r="F489" s="79">
        <f t="shared" si="22"/>
        <v>0.23076923076923078</v>
      </c>
      <c r="G489" s="87"/>
    </row>
    <row r="490" spans="1:7">
      <c r="A490" s="47" t="s">
        <v>923</v>
      </c>
      <c r="B490" s="53" t="s">
        <v>1147</v>
      </c>
      <c r="C490" s="53" t="s">
        <v>1146</v>
      </c>
      <c r="D490" s="88">
        <v>5720</v>
      </c>
      <c r="E490" s="86">
        <v>4400</v>
      </c>
      <c r="F490" s="79">
        <f t="shared" si="22"/>
        <v>0.23076923076923078</v>
      </c>
      <c r="G490" s="87"/>
    </row>
    <row r="491" spans="1:7">
      <c r="A491" s="47" t="s">
        <v>923</v>
      </c>
      <c r="B491" s="53" t="s">
        <v>1148</v>
      </c>
      <c r="C491" s="53" t="s">
        <v>1146</v>
      </c>
      <c r="D491" s="88">
        <v>17160</v>
      </c>
      <c r="E491" s="88">
        <v>13200</v>
      </c>
      <c r="F491" s="79">
        <f t="shared" si="22"/>
        <v>0.23076923076923078</v>
      </c>
      <c r="G491" s="87"/>
    </row>
    <row r="492" spans="1:7">
      <c r="A492" s="47" t="s">
        <v>923</v>
      </c>
      <c r="B492" s="53" t="s">
        <v>1149</v>
      </c>
      <c r="C492" s="53" t="s">
        <v>1149</v>
      </c>
      <c r="D492" s="88">
        <v>1820</v>
      </c>
      <c r="E492" s="88">
        <v>1400</v>
      </c>
      <c r="F492" s="79">
        <f t="shared" si="22"/>
        <v>0.23076923076923078</v>
      </c>
      <c r="G492" s="87"/>
    </row>
    <row r="493" spans="1:7">
      <c r="A493" s="47" t="s">
        <v>923</v>
      </c>
      <c r="B493" s="53" t="s">
        <v>1150</v>
      </c>
      <c r="C493" s="53" t="s">
        <v>1150</v>
      </c>
      <c r="D493" s="88">
        <v>2860</v>
      </c>
      <c r="E493" s="88">
        <v>2200</v>
      </c>
      <c r="F493" s="79">
        <f t="shared" si="22"/>
        <v>0.23076923076923078</v>
      </c>
      <c r="G493" s="87"/>
    </row>
    <row r="494" spans="1:7">
      <c r="A494" s="47" t="s">
        <v>923</v>
      </c>
      <c r="B494" s="53" t="s">
        <v>1151</v>
      </c>
      <c r="C494" s="53" t="s">
        <v>1152</v>
      </c>
      <c r="D494" s="88">
        <v>20020</v>
      </c>
      <c r="E494" s="88">
        <v>15400</v>
      </c>
      <c r="F494" s="79">
        <f t="shared" si="22"/>
        <v>0.23076923076923078</v>
      </c>
      <c r="G494" s="87" t="s">
        <v>612</v>
      </c>
    </row>
    <row r="495" spans="1:7">
      <c r="A495" s="47" t="s">
        <v>923</v>
      </c>
      <c r="B495" s="53" t="s">
        <v>1153</v>
      </c>
      <c r="C495" s="53" t="s">
        <v>1152</v>
      </c>
      <c r="D495" s="88">
        <v>12870</v>
      </c>
      <c r="E495" s="88">
        <v>9900</v>
      </c>
      <c r="F495" s="79">
        <f t="shared" si="22"/>
        <v>0.23076923076923078</v>
      </c>
      <c r="G495" s="87" t="s">
        <v>3393</v>
      </c>
    </row>
    <row r="496" spans="1:7">
      <c r="A496" s="47" t="s">
        <v>923</v>
      </c>
      <c r="B496" s="53" t="s">
        <v>1154</v>
      </c>
      <c r="C496" s="53" t="s">
        <v>1154</v>
      </c>
      <c r="D496" s="88"/>
      <c r="E496" s="88"/>
      <c r="F496" s="79" t="e">
        <f t="shared" si="22"/>
        <v>#DIV/0!</v>
      </c>
      <c r="G496" s="87"/>
    </row>
    <row r="497" spans="1:7">
      <c r="A497" s="47" t="s">
        <v>923</v>
      </c>
      <c r="B497" s="52" t="s">
        <v>1155</v>
      </c>
      <c r="C497" s="52" t="s">
        <v>1155</v>
      </c>
      <c r="D497" s="77">
        <v>120000</v>
      </c>
      <c r="E497" s="77">
        <v>120000</v>
      </c>
      <c r="F497" s="79">
        <f t="shared" si="22"/>
        <v>0</v>
      </c>
      <c r="G497" s="46"/>
    </row>
    <row r="498" spans="1:7">
      <c r="A498" s="47" t="s">
        <v>923</v>
      </c>
      <c r="B498" s="55" t="s">
        <v>509</v>
      </c>
      <c r="C498" s="55" t="s">
        <v>61</v>
      </c>
      <c r="D498" s="92">
        <v>560</v>
      </c>
      <c r="E498" s="86">
        <v>510</v>
      </c>
      <c r="F498" s="79">
        <f t="shared" si="22"/>
        <v>8.9285714285714288E-2</v>
      </c>
      <c r="G498" s="87"/>
    </row>
    <row r="499" spans="1:7">
      <c r="A499" s="47" t="s">
        <v>923</v>
      </c>
      <c r="B499" s="55" t="s">
        <v>1156</v>
      </c>
      <c r="C499" s="55" t="s">
        <v>1157</v>
      </c>
      <c r="D499" s="92">
        <v>3800</v>
      </c>
      <c r="E499" s="86">
        <v>3510</v>
      </c>
      <c r="F499" s="79">
        <f t="shared" si="22"/>
        <v>7.6315789473684212E-2</v>
      </c>
      <c r="G499" s="87"/>
    </row>
    <row r="500" spans="1:7">
      <c r="A500" s="47" t="s">
        <v>923</v>
      </c>
      <c r="B500" s="55" t="s">
        <v>510</v>
      </c>
      <c r="C500" s="55" t="s">
        <v>1157</v>
      </c>
      <c r="D500" s="92">
        <v>4200</v>
      </c>
      <c r="E500" s="86">
        <v>3993</v>
      </c>
      <c r="F500" s="79">
        <f t="shared" si="22"/>
        <v>4.9285714285714287E-2</v>
      </c>
      <c r="G500" s="87"/>
    </row>
    <row r="501" spans="1:7">
      <c r="A501" s="47" t="s">
        <v>923</v>
      </c>
      <c r="B501" s="55" t="s">
        <v>1158</v>
      </c>
      <c r="C501" s="55" t="s">
        <v>1157</v>
      </c>
      <c r="D501" s="92">
        <v>5900</v>
      </c>
      <c r="E501" s="86">
        <v>5445</v>
      </c>
      <c r="F501" s="79">
        <f t="shared" si="22"/>
        <v>7.7118644067796616E-2</v>
      </c>
      <c r="G501" s="87"/>
    </row>
    <row r="502" spans="1:7">
      <c r="A502" s="47" t="s">
        <v>923</v>
      </c>
      <c r="B502" s="55" t="s">
        <v>1159</v>
      </c>
      <c r="C502" s="55" t="s">
        <v>1159</v>
      </c>
      <c r="D502" s="92">
        <v>430</v>
      </c>
      <c r="E502" s="86">
        <v>330</v>
      </c>
      <c r="F502" s="79">
        <f t="shared" si="22"/>
        <v>0.23255813953488372</v>
      </c>
      <c r="G502" s="87"/>
    </row>
    <row r="503" spans="1:7">
      <c r="A503" s="47" t="s">
        <v>923</v>
      </c>
      <c r="B503" s="55" t="s">
        <v>1160</v>
      </c>
      <c r="C503" s="55" t="s">
        <v>1161</v>
      </c>
      <c r="D503" s="90">
        <v>19700</v>
      </c>
      <c r="E503" s="86">
        <v>15150</v>
      </c>
      <c r="F503" s="79">
        <f t="shared" si="22"/>
        <v>0.23096446700507614</v>
      </c>
      <c r="G503" s="87"/>
    </row>
    <row r="504" spans="1:7">
      <c r="A504" s="47" t="s">
        <v>923</v>
      </c>
      <c r="B504" s="52" t="s">
        <v>1162</v>
      </c>
      <c r="C504" s="52" t="s">
        <v>1160</v>
      </c>
      <c r="D504" s="96">
        <v>390</v>
      </c>
      <c r="E504" s="86">
        <v>303</v>
      </c>
      <c r="F504" s="79">
        <f t="shared" si="22"/>
        <v>0.22307692307692309</v>
      </c>
      <c r="G504" s="46"/>
    </row>
    <row r="505" spans="1:7">
      <c r="A505" s="47" t="s">
        <v>923</v>
      </c>
      <c r="B505" s="55" t="s">
        <v>1163</v>
      </c>
      <c r="C505" s="55" t="s">
        <v>1163</v>
      </c>
      <c r="D505" s="90">
        <v>810</v>
      </c>
      <c r="E505" s="86">
        <v>620</v>
      </c>
      <c r="F505" s="79">
        <f t="shared" si="22"/>
        <v>0.23456790123456789</v>
      </c>
      <c r="G505" s="87"/>
    </row>
    <row r="506" spans="1:7">
      <c r="A506" s="47" t="s">
        <v>923</v>
      </c>
      <c r="B506" s="55" t="s">
        <v>1164</v>
      </c>
      <c r="C506" s="55" t="s">
        <v>1165</v>
      </c>
      <c r="D506" s="90">
        <v>85800</v>
      </c>
      <c r="E506" s="86">
        <v>66000</v>
      </c>
      <c r="F506" s="79">
        <f t="shared" si="22"/>
        <v>0.23076923076923078</v>
      </c>
      <c r="G506" s="87"/>
    </row>
    <row r="507" spans="1:7">
      <c r="A507" s="47" t="s">
        <v>923</v>
      </c>
      <c r="B507" s="53" t="s">
        <v>62</v>
      </c>
      <c r="C507" s="53" t="s">
        <v>62</v>
      </c>
      <c r="D507" s="88">
        <v>5590</v>
      </c>
      <c r="E507" s="86">
        <v>4300</v>
      </c>
      <c r="F507" s="79">
        <f t="shared" ref="F507:F578" si="23">(D507-E507)/D507</f>
        <v>0.23076923076923078</v>
      </c>
      <c r="G507" s="87"/>
    </row>
    <row r="508" spans="1:7">
      <c r="A508" s="47" t="s">
        <v>923</v>
      </c>
      <c r="B508" s="53" t="s">
        <v>1166</v>
      </c>
      <c r="C508" s="53" t="s">
        <v>1167</v>
      </c>
      <c r="D508" s="88">
        <v>16250</v>
      </c>
      <c r="E508" s="86">
        <v>12500</v>
      </c>
      <c r="F508" s="79">
        <f t="shared" si="23"/>
        <v>0.23076923076923078</v>
      </c>
      <c r="G508" s="87"/>
    </row>
    <row r="509" spans="1:7">
      <c r="A509" s="47" t="s">
        <v>923</v>
      </c>
      <c r="B509" s="53" t="s">
        <v>67</v>
      </c>
      <c r="C509" s="53" t="s">
        <v>67</v>
      </c>
      <c r="D509" s="88">
        <v>54600</v>
      </c>
      <c r="E509" s="86">
        <v>42000</v>
      </c>
      <c r="F509" s="79">
        <f t="shared" si="23"/>
        <v>0.23076923076923078</v>
      </c>
      <c r="G509" s="87"/>
    </row>
    <row r="510" spans="1:7">
      <c r="A510" s="47" t="s">
        <v>923</v>
      </c>
      <c r="B510" s="53" t="s">
        <v>1168</v>
      </c>
      <c r="C510" s="53" t="s">
        <v>1168</v>
      </c>
      <c r="D510" s="88">
        <v>54600</v>
      </c>
      <c r="E510" s="86">
        <v>42000</v>
      </c>
      <c r="F510" s="79">
        <f t="shared" si="23"/>
        <v>0.23076923076923078</v>
      </c>
      <c r="G510" s="87"/>
    </row>
    <row r="511" spans="1:7">
      <c r="A511" s="47" t="s">
        <v>923</v>
      </c>
      <c r="B511" s="53" t="s">
        <v>511</v>
      </c>
      <c r="C511" s="53" t="s">
        <v>64</v>
      </c>
      <c r="D511" s="88">
        <v>20450</v>
      </c>
      <c r="E511" s="86">
        <v>15730</v>
      </c>
      <c r="F511" s="79">
        <f t="shared" si="23"/>
        <v>0.23080684596577017</v>
      </c>
      <c r="G511" s="87"/>
    </row>
    <row r="512" spans="1:7">
      <c r="A512" s="47" t="s">
        <v>923</v>
      </c>
      <c r="B512" s="53" t="s">
        <v>512</v>
      </c>
      <c r="C512" s="53" t="s">
        <v>512</v>
      </c>
      <c r="D512" s="88">
        <v>16094</v>
      </c>
      <c r="E512" s="86">
        <v>12380</v>
      </c>
      <c r="F512" s="79">
        <f t="shared" si="23"/>
        <v>0.23076923076923078</v>
      </c>
      <c r="G512" s="87" t="s">
        <v>3394</v>
      </c>
    </row>
    <row r="513" spans="1:7">
      <c r="A513" s="47" t="s">
        <v>923</v>
      </c>
      <c r="B513" s="53" t="s">
        <v>513</v>
      </c>
      <c r="C513" s="53" t="s">
        <v>514</v>
      </c>
      <c r="D513" s="88">
        <v>17160</v>
      </c>
      <c r="E513" s="86">
        <v>13200</v>
      </c>
      <c r="F513" s="79">
        <f t="shared" si="23"/>
        <v>0.23076923076923078</v>
      </c>
      <c r="G513" s="87"/>
    </row>
    <row r="514" spans="1:7">
      <c r="A514" s="47" t="s">
        <v>923</v>
      </c>
      <c r="B514" s="53" t="s">
        <v>1169</v>
      </c>
      <c r="C514" s="53" t="s">
        <v>1170</v>
      </c>
      <c r="D514" s="93">
        <v>4660</v>
      </c>
      <c r="E514" s="86">
        <v>4240</v>
      </c>
      <c r="F514" s="79">
        <f t="shared" si="23"/>
        <v>9.012875536480687E-2</v>
      </c>
      <c r="G514" s="87"/>
    </row>
    <row r="515" spans="1:7">
      <c r="A515" s="47" t="s">
        <v>923</v>
      </c>
      <c r="B515" s="53" t="s">
        <v>118</v>
      </c>
      <c r="C515" s="53" t="s">
        <v>1170</v>
      </c>
      <c r="D515" s="93">
        <v>6260</v>
      </c>
      <c r="E515" s="86">
        <v>5690</v>
      </c>
      <c r="F515" s="79">
        <f t="shared" si="23"/>
        <v>9.1054313099041537E-2</v>
      </c>
      <c r="G515" s="87"/>
    </row>
    <row r="516" spans="1:7">
      <c r="A516" s="47" t="s">
        <v>923</v>
      </c>
      <c r="B516" s="53" t="s">
        <v>119</v>
      </c>
      <c r="C516" s="53" t="s">
        <v>1170</v>
      </c>
      <c r="D516" s="93">
        <v>7850</v>
      </c>
      <c r="E516" s="86">
        <v>7140</v>
      </c>
      <c r="F516" s="79">
        <f t="shared" si="23"/>
        <v>9.0445859872611459E-2</v>
      </c>
      <c r="G516" s="87"/>
    </row>
    <row r="517" spans="1:7">
      <c r="A517" s="47" t="s">
        <v>923</v>
      </c>
      <c r="B517" s="53" t="s">
        <v>515</v>
      </c>
      <c r="C517" s="53" t="s">
        <v>1170</v>
      </c>
      <c r="D517" s="93">
        <v>9990</v>
      </c>
      <c r="E517" s="86">
        <v>9080</v>
      </c>
      <c r="F517" s="79">
        <f t="shared" si="23"/>
        <v>9.1091091091091092E-2</v>
      </c>
      <c r="G517" s="87"/>
    </row>
    <row r="518" spans="1:7">
      <c r="A518" s="47" t="s">
        <v>923</v>
      </c>
      <c r="B518" s="53" t="s">
        <v>1171</v>
      </c>
      <c r="C518" s="53" t="s">
        <v>1170</v>
      </c>
      <c r="D518" s="93">
        <v>9990</v>
      </c>
      <c r="E518" s="86">
        <v>6600</v>
      </c>
      <c r="F518" s="79">
        <f t="shared" si="23"/>
        <v>0.33933933933933935</v>
      </c>
      <c r="G518" s="87"/>
    </row>
    <row r="519" spans="1:7">
      <c r="A519" s="47" t="s">
        <v>923</v>
      </c>
      <c r="B519" s="52" t="s">
        <v>1172</v>
      </c>
      <c r="C519" s="52" t="s">
        <v>516</v>
      </c>
      <c r="D519" s="96">
        <v>275000</v>
      </c>
      <c r="E519" s="86">
        <v>0</v>
      </c>
      <c r="F519" s="79">
        <f t="shared" si="23"/>
        <v>1</v>
      </c>
      <c r="G519" s="46"/>
    </row>
    <row r="520" spans="1:7">
      <c r="A520" s="47" t="s">
        <v>923</v>
      </c>
      <c r="B520" s="53" t="s">
        <v>517</v>
      </c>
      <c r="C520" s="53" t="s">
        <v>65</v>
      </c>
      <c r="D520" s="88">
        <v>102380</v>
      </c>
      <c r="E520" s="86">
        <v>78750</v>
      </c>
      <c r="F520" s="79">
        <f t="shared" si="23"/>
        <v>0.23080679820277397</v>
      </c>
      <c r="G520" s="87"/>
    </row>
    <row r="521" spans="1:7">
      <c r="A521" s="47" t="s">
        <v>923</v>
      </c>
      <c r="B521" s="53" t="s">
        <v>1173</v>
      </c>
      <c r="C521" s="53" t="s">
        <v>65</v>
      </c>
      <c r="D521" s="88">
        <v>90350</v>
      </c>
      <c r="E521" s="86">
        <v>69500</v>
      </c>
      <c r="F521" s="79">
        <f t="shared" si="23"/>
        <v>0.23076923076923078</v>
      </c>
      <c r="G521" s="87"/>
    </row>
    <row r="522" spans="1:7">
      <c r="A522" s="47" t="s">
        <v>923</v>
      </c>
      <c r="B522" s="53" t="s">
        <v>1174</v>
      </c>
      <c r="C522" s="53" t="s">
        <v>1174</v>
      </c>
      <c r="D522" s="88">
        <v>11050</v>
      </c>
      <c r="E522" s="86">
        <v>8500</v>
      </c>
      <c r="F522" s="79">
        <f t="shared" si="23"/>
        <v>0.23076923076923078</v>
      </c>
      <c r="G522" s="87"/>
    </row>
    <row r="523" spans="1:7">
      <c r="A523" s="47" t="s">
        <v>923</v>
      </c>
      <c r="B523" s="52" t="s">
        <v>1175</v>
      </c>
      <c r="C523" s="52" t="s">
        <v>1176</v>
      </c>
      <c r="D523" s="77">
        <v>257400</v>
      </c>
      <c r="E523" s="77">
        <v>198000</v>
      </c>
      <c r="F523" s="79">
        <f t="shared" si="23"/>
        <v>0.23076923076923078</v>
      </c>
      <c r="G523" s="46">
        <v>1292</v>
      </c>
    </row>
    <row r="524" spans="1:7">
      <c r="A524" s="47" t="s">
        <v>923</v>
      </c>
      <c r="B524" s="53" t="s">
        <v>66</v>
      </c>
      <c r="C524" s="53" t="s">
        <v>66</v>
      </c>
      <c r="D524" s="88">
        <v>4460</v>
      </c>
      <c r="E524" s="86">
        <v>3430</v>
      </c>
      <c r="F524" s="79">
        <f t="shared" si="23"/>
        <v>0.23094170403587444</v>
      </c>
      <c r="G524" s="87"/>
    </row>
    <row r="525" spans="1:7">
      <c r="A525" s="47" t="s">
        <v>923</v>
      </c>
      <c r="B525" s="53" t="s">
        <v>1177</v>
      </c>
      <c r="C525" s="53" t="s">
        <v>1177</v>
      </c>
      <c r="D525" s="88">
        <v>4290</v>
      </c>
      <c r="E525" s="86">
        <v>3300</v>
      </c>
      <c r="F525" s="79">
        <f t="shared" si="23"/>
        <v>0.23076923076923078</v>
      </c>
      <c r="G525" s="87"/>
    </row>
    <row r="526" spans="1:7">
      <c r="A526" s="47" t="s">
        <v>923</v>
      </c>
      <c r="B526" s="53" t="s">
        <v>1178</v>
      </c>
      <c r="C526" s="53" t="s">
        <v>1178</v>
      </c>
      <c r="D526" s="88">
        <v>4290</v>
      </c>
      <c r="E526" s="86">
        <v>3300</v>
      </c>
      <c r="F526" s="79">
        <f t="shared" si="23"/>
        <v>0.23076923076923078</v>
      </c>
      <c r="G526" s="87"/>
    </row>
    <row r="527" spans="1:7">
      <c r="A527" s="47" t="s">
        <v>923</v>
      </c>
      <c r="B527" s="53" t="s">
        <v>518</v>
      </c>
      <c r="C527" s="53" t="s">
        <v>518</v>
      </c>
      <c r="D527" s="88">
        <v>5070</v>
      </c>
      <c r="E527" s="86">
        <v>3300</v>
      </c>
      <c r="F527" s="79">
        <f t="shared" si="23"/>
        <v>0.34911242603550297</v>
      </c>
      <c r="G527" s="87"/>
    </row>
    <row r="528" spans="1:7">
      <c r="A528" s="47" t="s">
        <v>923</v>
      </c>
      <c r="B528" s="53" t="s">
        <v>1179</v>
      </c>
      <c r="C528" s="53" t="s">
        <v>1179</v>
      </c>
      <c r="D528" s="88">
        <v>29900</v>
      </c>
      <c r="E528" s="86">
        <v>23000</v>
      </c>
      <c r="F528" s="79">
        <f t="shared" si="23"/>
        <v>0.23076923076923078</v>
      </c>
      <c r="G528" s="87"/>
    </row>
    <row r="529" spans="1:7">
      <c r="A529" s="47" t="s">
        <v>923</v>
      </c>
      <c r="B529" s="53" t="s">
        <v>1180</v>
      </c>
      <c r="C529" s="53" t="s">
        <v>1179</v>
      </c>
      <c r="D529" s="88">
        <v>11180</v>
      </c>
      <c r="E529" s="86">
        <v>8600</v>
      </c>
      <c r="F529" s="79">
        <f t="shared" si="23"/>
        <v>0.23076923076923078</v>
      </c>
      <c r="G529" s="87"/>
    </row>
    <row r="530" spans="1:7">
      <c r="A530" s="47" t="s">
        <v>923</v>
      </c>
      <c r="B530" s="53" t="s">
        <v>519</v>
      </c>
      <c r="C530" s="53" t="s">
        <v>519</v>
      </c>
      <c r="D530" s="88">
        <v>10000</v>
      </c>
      <c r="E530" s="86">
        <v>7700</v>
      </c>
      <c r="F530" s="79">
        <f t="shared" si="23"/>
        <v>0.23</v>
      </c>
      <c r="G530" s="87" t="s">
        <v>3395</v>
      </c>
    </row>
    <row r="531" spans="1:7">
      <c r="A531" s="47" t="s">
        <v>923</v>
      </c>
      <c r="B531" s="53" t="s">
        <v>520</v>
      </c>
      <c r="C531" s="53" t="s">
        <v>520</v>
      </c>
      <c r="D531" s="88">
        <v>44200</v>
      </c>
      <c r="E531" s="86">
        <v>34000</v>
      </c>
      <c r="F531" s="79">
        <f t="shared" si="23"/>
        <v>0.23076923076923078</v>
      </c>
      <c r="G531" s="87"/>
    </row>
    <row r="532" spans="1:7">
      <c r="A532" s="47" t="s">
        <v>923</v>
      </c>
      <c r="B532" s="53" t="s">
        <v>521</v>
      </c>
      <c r="C532" s="53" t="s">
        <v>521</v>
      </c>
      <c r="D532" s="88">
        <v>14000</v>
      </c>
      <c r="E532" s="86">
        <v>11000</v>
      </c>
      <c r="F532" s="79">
        <f t="shared" si="23"/>
        <v>0.21428571428571427</v>
      </c>
      <c r="G532" s="87" t="s">
        <v>608</v>
      </c>
    </row>
    <row r="533" spans="1:7">
      <c r="A533" s="47" t="s">
        <v>923</v>
      </c>
      <c r="B533" s="53" t="s">
        <v>522</v>
      </c>
      <c r="C533" s="53" t="s">
        <v>69</v>
      </c>
      <c r="D533" s="88">
        <v>4630</v>
      </c>
      <c r="E533" s="86">
        <v>3557</v>
      </c>
      <c r="F533" s="79">
        <f t="shared" si="23"/>
        <v>0.23174946004319655</v>
      </c>
      <c r="G533" s="87"/>
    </row>
    <row r="534" spans="1:7">
      <c r="A534" s="47" t="s">
        <v>923</v>
      </c>
      <c r="B534" s="53" t="s">
        <v>1181</v>
      </c>
      <c r="C534" s="53" t="s">
        <v>70</v>
      </c>
      <c r="D534" s="88">
        <v>750</v>
      </c>
      <c r="E534" s="86">
        <v>472</v>
      </c>
      <c r="F534" s="79">
        <f t="shared" si="23"/>
        <v>0.37066666666666664</v>
      </c>
      <c r="G534" s="87"/>
    </row>
    <row r="535" spans="1:7">
      <c r="A535" s="47" t="s">
        <v>923</v>
      </c>
      <c r="B535" s="53" t="s">
        <v>1182</v>
      </c>
      <c r="C535" s="53" t="s">
        <v>1183</v>
      </c>
      <c r="D535" s="88">
        <v>114400</v>
      </c>
      <c r="E535" s="86">
        <v>88000</v>
      </c>
      <c r="F535" s="79">
        <f t="shared" si="23"/>
        <v>0.23076923076923078</v>
      </c>
      <c r="G535" s="87"/>
    </row>
    <row r="536" spans="1:7">
      <c r="A536" s="47" t="s">
        <v>923</v>
      </c>
      <c r="B536" s="53" t="s">
        <v>523</v>
      </c>
      <c r="C536" s="53" t="s">
        <v>523</v>
      </c>
      <c r="D536" s="88">
        <v>10000</v>
      </c>
      <c r="E536" s="86">
        <v>7700</v>
      </c>
      <c r="F536" s="79">
        <f t="shared" si="23"/>
        <v>0.23</v>
      </c>
      <c r="G536" s="87"/>
    </row>
    <row r="537" spans="1:7">
      <c r="A537" s="47" t="s">
        <v>923</v>
      </c>
      <c r="B537" s="53" t="s">
        <v>71</v>
      </c>
      <c r="C537" s="53" t="s">
        <v>71</v>
      </c>
      <c r="D537" s="88">
        <v>121840</v>
      </c>
      <c r="E537" s="86">
        <v>93720</v>
      </c>
      <c r="F537" s="79">
        <f t="shared" si="23"/>
        <v>0.23079448456992777</v>
      </c>
      <c r="G537" s="87"/>
    </row>
    <row r="538" spans="1:7">
      <c r="A538" s="47" t="s">
        <v>923</v>
      </c>
      <c r="B538" s="55" t="s">
        <v>1184</v>
      </c>
      <c r="C538" s="55" t="s">
        <v>1185</v>
      </c>
      <c r="D538" s="92">
        <v>11080</v>
      </c>
      <c r="E538" s="86">
        <v>8520</v>
      </c>
      <c r="F538" s="79">
        <f t="shared" si="23"/>
        <v>0.23104693140794225</v>
      </c>
      <c r="G538" s="87"/>
    </row>
    <row r="539" spans="1:7">
      <c r="A539" s="47" t="s">
        <v>923</v>
      </c>
      <c r="B539" s="55" t="s">
        <v>72</v>
      </c>
      <c r="C539" s="55" t="s">
        <v>1185</v>
      </c>
      <c r="D539" s="92">
        <v>7440</v>
      </c>
      <c r="E539" s="86">
        <v>5720</v>
      </c>
      <c r="F539" s="79">
        <f t="shared" si="23"/>
        <v>0.23118279569892472</v>
      </c>
      <c r="G539" s="87"/>
    </row>
    <row r="540" spans="1:7">
      <c r="A540" s="47" t="s">
        <v>923</v>
      </c>
      <c r="B540" s="55" t="s">
        <v>1186</v>
      </c>
      <c r="C540" s="55" t="s">
        <v>1185</v>
      </c>
      <c r="D540" s="90">
        <v>9300</v>
      </c>
      <c r="E540" s="86">
        <v>7150</v>
      </c>
      <c r="F540" s="79">
        <f t="shared" si="23"/>
        <v>0.23118279569892472</v>
      </c>
      <c r="G540" s="87"/>
    </row>
    <row r="541" spans="1:7">
      <c r="A541" s="47" t="s">
        <v>923</v>
      </c>
      <c r="B541" s="55" t="s">
        <v>524</v>
      </c>
      <c r="C541" s="55" t="s">
        <v>524</v>
      </c>
      <c r="D541" s="90">
        <v>2860</v>
      </c>
      <c r="E541" s="86">
        <v>2200</v>
      </c>
      <c r="F541" s="79">
        <f t="shared" si="23"/>
        <v>0.23076923076923078</v>
      </c>
      <c r="G541" s="87"/>
    </row>
    <row r="542" spans="1:7">
      <c r="A542" s="47" t="s">
        <v>923</v>
      </c>
      <c r="B542" s="52" t="s">
        <v>525</v>
      </c>
      <c r="C542" s="52" t="s">
        <v>525</v>
      </c>
      <c r="D542" s="90">
        <v>32950</v>
      </c>
      <c r="E542" s="86">
        <v>25344</v>
      </c>
      <c r="F542" s="79">
        <f t="shared" si="23"/>
        <v>0.23083459787556904</v>
      </c>
      <c r="G542" s="87"/>
    </row>
    <row r="543" spans="1:7">
      <c r="A543" s="47" t="s">
        <v>923</v>
      </c>
      <c r="B543" s="52" t="s">
        <v>526</v>
      </c>
      <c r="C543" s="52" t="s">
        <v>525</v>
      </c>
      <c r="D543" s="90">
        <v>5000</v>
      </c>
      <c r="E543" s="86">
        <v>3870</v>
      </c>
      <c r="F543" s="79">
        <f t="shared" si="23"/>
        <v>0.22600000000000001</v>
      </c>
      <c r="G543" s="87"/>
    </row>
    <row r="544" spans="1:7">
      <c r="A544" s="47" t="s">
        <v>923</v>
      </c>
      <c r="B544" s="52" t="s">
        <v>527</v>
      </c>
      <c r="C544" s="52" t="s">
        <v>527</v>
      </c>
      <c r="D544" s="77">
        <v>5030</v>
      </c>
      <c r="E544" s="77">
        <v>3870</v>
      </c>
      <c r="F544" s="79">
        <f t="shared" si="23"/>
        <v>0.23061630218687873</v>
      </c>
      <c r="G544" s="46"/>
    </row>
    <row r="545" spans="1:7">
      <c r="A545" s="47" t="s">
        <v>923</v>
      </c>
      <c r="B545" s="52" t="s">
        <v>1187</v>
      </c>
      <c r="C545" s="52" t="s">
        <v>1187</v>
      </c>
      <c r="D545" s="77">
        <v>51480</v>
      </c>
      <c r="E545" s="77">
        <v>39600</v>
      </c>
      <c r="F545" s="79">
        <f t="shared" si="23"/>
        <v>0.23076923076923078</v>
      </c>
      <c r="G545" s="46"/>
    </row>
    <row r="546" spans="1:7">
      <c r="A546" s="47" t="s">
        <v>923</v>
      </c>
      <c r="B546" s="52" t="s">
        <v>528</v>
      </c>
      <c r="C546" s="52" t="s">
        <v>525</v>
      </c>
      <c r="D546" s="90">
        <v>51480</v>
      </c>
      <c r="E546" s="86">
        <v>39600</v>
      </c>
      <c r="F546" s="79">
        <f t="shared" si="23"/>
        <v>0.23076923076923078</v>
      </c>
      <c r="G546" s="87"/>
    </row>
    <row r="547" spans="1:7">
      <c r="A547" s="47" t="s">
        <v>923</v>
      </c>
      <c r="B547" s="52" t="s">
        <v>529</v>
      </c>
      <c r="C547" s="52" t="s">
        <v>529</v>
      </c>
      <c r="D547" s="90">
        <v>111540</v>
      </c>
      <c r="E547" s="86">
        <v>85800</v>
      </c>
      <c r="F547" s="79">
        <f t="shared" si="23"/>
        <v>0.23076923076923078</v>
      </c>
      <c r="G547" s="87"/>
    </row>
    <row r="548" spans="1:7">
      <c r="A548" s="47" t="s">
        <v>923</v>
      </c>
      <c r="B548" s="52" t="s">
        <v>530</v>
      </c>
      <c r="C548" s="52" t="s">
        <v>529</v>
      </c>
      <c r="D548" s="90">
        <v>110000</v>
      </c>
      <c r="E548" s="86">
        <v>110000</v>
      </c>
      <c r="F548" s="79">
        <f>(D548-E548)/D548</f>
        <v>0</v>
      </c>
      <c r="G548" s="87"/>
    </row>
    <row r="549" spans="1:7">
      <c r="A549" s="47" t="s">
        <v>923</v>
      </c>
      <c r="B549" s="53" t="s">
        <v>73</v>
      </c>
      <c r="C549" s="53" t="s">
        <v>531</v>
      </c>
      <c r="D549" s="88">
        <v>10140</v>
      </c>
      <c r="E549" s="86">
        <v>7800</v>
      </c>
      <c r="F549" s="79">
        <f t="shared" si="23"/>
        <v>0.23076923076923078</v>
      </c>
      <c r="G549" s="87"/>
    </row>
    <row r="550" spans="1:7">
      <c r="A550" s="47" t="s">
        <v>923</v>
      </c>
      <c r="B550" s="52" t="s">
        <v>532</v>
      </c>
      <c r="C550" s="52" t="s">
        <v>1188</v>
      </c>
      <c r="D550" s="90">
        <v>5200</v>
      </c>
      <c r="E550" s="86">
        <v>3300</v>
      </c>
      <c r="F550" s="79">
        <f t="shared" si="23"/>
        <v>0.36538461538461536</v>
      </c>
      <c r="G550" s="87"/>
    </row>
    <row r="551" spans="1:7">
      <c r="A551" s="47" t="s">
        <v>923</v>
      </c>
      <c r="B551" s="52" t="s">
        <v>1189</v>
      </c>
      <c r="C551" s="52" t="s">
        <v>1188</v>
      </c>
      <c r="D551" s="90">
        <v>6110</v>
      </c>
      <c r="E551" s="86">
        <v>4700</v>
      </c>
      <c r="F551" s="79">
        <f t="shared" si="23"/>
        <v>0.23076923076923078</v>
      </c>
      <c r="G551" s="87"/>
    </row>
    <row r="552" spans="1:7">
      <c r="A552" s="47" t="s">
        <v>923</v>
      </c>
      <c r="B552" s="52" t="s">
        <v>533</v>
      </c>
      <c r="C552" s="52" t="s">
        <v>533</v>
      </c>
      <c r="D552" s="90">
        <v>13400</v>
      </c>
      <c r="E552" s="86">
        <v>12100</v>
      </c>
      <c r="F552" s="79">
        <f t="shared" si="23"/>
        <v>9.7014925373134331E-2</v>
      </c>
      <c r="G552" s="87"/>
    </row>
    <row r="553" spans="1:7">
      <c r="A553" s="47" t="s">
        <v>923</v>
      </c>
      <c r="B553" s="52" t="s">
        <v>74</v>
      </c>
      <c r="C553" s="52" t="s">
        <v>74</v>
      </c>
      <c r="D553" s="90">
        <v>3720</v>
      </c>
      <c r="E553" s="86">
        <v>2860</v>
      </c>
      <c r="F553" s="79">
        <f t="shared" si="23"/>
        <v>0.23118279569892472</v>
      </c>
      <c r="G553" s="87"/>
    </row>
    <row r="554" spans="1:7">
      <c r="A554" s="47" t="s">
        <v>923</v>
      </c>
      <c r="B554" s="47" t="s">
        <v>1190</v>
      </c>
      <c r="C554" s="47" t="s">
        <v>1190</v>
      </c>
      <c r="D554" s="77">
        <v>32950</v>
      </c>
      <c r="E554" s="86">
        <v>25344</v>
      </c>
      <c r="F554" s="79">
        <f t="shared" si="23"/>
        <v>0.23083459787556904</v>
      </c>
      <c r="G554" s="87"/>
    </row>
    <row r="555" spans="1:7">
      <c r="A555" s="47" t="s">
        <v>923</v>
      </c>
      <c r="B555" s="53" t="s">
        <v>1191</v>
      </c>
      <c r="C555" s="53" t="s">
        <v>1191</v>
      </c>
      <c r="D555" s="88">
        <v>15450</v>
      </c>
      <c r="E555" s="86">
        <v>11880</v>
      </c>
      <c r="F555" s="79">
        <f t="shared" si="23"/>
        <v>0.23106796116504855</v>
      </c>
      <c r="G555" s="87"/>
    </row>
    <row r="556" spans="1:7">
      <c r="A556" s="47" t="s">
        <v>923</v>
      </c>
      <c r="B556" s="54" t="s">
        <v>100</v>
      </c>
      <c r="C556" s="54" t="s">
        <v>100</v>
      </c>
      <c r="D556" s="89">
        <v>1560</v>
      </c>
      <c r="E556" s="86">
        <v>1200</v>
      </c>
      <c r="F556" s="79">
        <f t="shared" si="23"/>
        <v>0.23076923076923078</v>
      </c>
      <c r="G556" s="87"/>
    </row>
    <row r="557" spans="1:7">
      <c r="A557" s="47" t="s">
        <v>923</v>
      </c>
      <c r="B557" s="47" t="s">
        <v>534</v>
      </c>
      <c r="C557" s="47" t="s">
        <v>535</v>
      </c>
      <c r="D557" s="77">
        <v>1560</v>
      </c>
      <c r="E557" s="86">
        <v>1200</v>
      </c>
      <c r="F557" s="79">
        <f t="shared" si="23"/>
        <v>0.23076923076923078</v>
      </c>
      <c r="G557" s="87"/>
    </row>
    <row r="558" spans="1:7">
      <c r="A558" s="47" t="s">
        <v>923</v>
      </c>
      <c r="B558" s="53" t="s">
        <v>1192</v>
      </c>
      <c r="C558" s="53" t="s">
        <v>1192</v>
      </c>
      <c r="D558" s="88">
        <v>5000</v>
      </c>
      <c r="E558" s="86">
        <v>3848</v>
      </c>
      <c r="F558" s="79">
        <f t="shared" si="23"/>
        <v>0.23039999999999999</v>
      </c>
      <c r="G558" s="87"/>
    </row>
    <row r="559" spans="1:7">
      <c r="A559" s="47" t="s">
        <v>923</v>
      </c>
      <c r="B559" s="53" t="s">
        <v>536</v>
      </c>
      <c r="C559" s="53" t="s">
        <v>1193</v>
      </c>
      <c r="D559" s="88">
        <v>39390</v>
      </c>
      <c r="E559" s="86">
        <v>30300</v>
      </c>
      <c r="F559" s="79">
        <f t="shared" si="23"/>
        <v>0.23076923076923078</v>
      </c>
      <c r="G559" s="87">
        <v>1250</v>
      </c>
    </row>
    <row r="560" spans="1:7">
      <c r="A560" s="47" t="s">
        <v>923</v>
      </c>
      <c r="B560" s="56" t="s">
        <v>75</v>
      </c>
      <c r="C560" s="56" t="s">
        <v>75</v>
      </c>
      <c r="D560" s="91">
        <v>5490</v>
      </c>
      <c r="E560" s="86">
        <v>4224</v>
      </c>
      <c r="F560" s="79">
        <f t="shared" si="23"/>
        <v>0.23060109289617486</v>
      </c>
      <c r="G560" s="87"/>
    </row>
    <row r="561" spans="1:7">
      <c r="A561" s="47" t="s">
        <v>923</v>
      </c>
      <c r="B561" s="56" t="s">
        <v>76</v>
      </c>
      <c r="C561" s="56" t="s">
        <v>76</v>
      </c>
      <c r="D561" s="91">
        <v>5490</v>
      </c>
      <c r="E561" s="86">
        <v>4224</v>
      </c>
      <c r="F561" s="79">
        <f t="shared" si="23"/>
        <v>0.23060109289617486</v>
      </c>
      <c r="G561" s="87"/>
    </row>
    <row r="562" spans="1:7">
      <c r="A562" s="47" t="s">
        <v>923</v>
      </c>
      <c r="B562" s="53" t="s">
        <v>77</v>
      </c>
      <c r="C562" s="53" t="s">
        <v>1194</v>
      </c>
      <c r="D562" s="88">
        <v>4030</v>
      </c>
      <c r="E562" s="86">
        <v>3100</v>
      </c>
      <c r="F562" s="79">
        <f t="shared" si="23"/>
        <v>0.23076923076923078</v>
      </c>
      <c r="G562" s="87"/>
    </row>
    <row r="563" spans="1:7">
      <c r="A563" s="47" t="s">
        <v>923</v>
      </c>
      <c r="B563" s="52" t="s">
        <v>537</v>
      </c>
      <c r="C563" s="52" t="s">
        <v>538</v>
      </c>
      <c r="D563" s="96">
        <v>11150</v>
      </c>
      <c r="E563" s="86">
        <v>8580</v>
      </c>
      <c r="F563" s="79">
        <f t="shared" si="23"/>
        <v>0.23049327354260091</v>
      </c>
      <c r="G563" s="46"/>
    </row>
    <row r="564" spans="1:7">
      <c r="A564" s="47" t="s">
        <v>923</v>
      </c>
      <c r="B564" s="52" t="s">
        <v>1195</v>
      </c>
      <c r="C564" s="52" t="s">
        <v>1195</v>
      </c>
      <c r="D564" s="96">
        <v>3100</v>
      </c>
      <c r="E564" s="86">
        <v>2400</v>
      </c>
      <c r="F564" s="79">
        <f t="shared" si="23"/>
        <v>0.22580645161290322</v>
      </c>
      <c r="G564" s="46"/>
    </row>
    <row r="565" spans="1:7">
      <c r="A565" s="47" t="s">
        <v>923</v>
      </c>
      <c r="B565" s="52" t="s">
        <v>539</v>
      </c>
      <c r="C565" s="52" t="s">
        <v>1196</v>
      </c>
      <c r="D565" s="96">
        <v>20000</v>
      </c>
      <c r="E565" s="86">
        <v>15500</v>
      </c>
      <c r="F565" s="79">
        <f t="shared" si="23"/>
        <v>0.22500000000000001</v>
      </c>
      <c r="G565" s="46" t="s">
        <v>3396</v>
      </c>
    </row>
    <row r="566" spans="1:7">
      <c r="A566" s="47" t="s">
        <v>923</v>
      </c>
      <c r="B566" s="53" t="s">
        <v>1197</v>
      </c>
      <c r="C566" s="53" t="s">
        <v>101</v>
      </c>
      <c r="D566" s="88">
        <v>4290</v>
      </c>
      <c r="E566" s="86">
        <v>3300</v>
      </c>
      <c r="F566" s="79">
        <f t="shared" si="23"/>
        <v>0.23076923076923078</v>
      </c>
      <c r="G566" s="87"/>
    </row>
    <row r="567" spans="1:7">
      <c r="A567" s="47" t="s">
        <v>923</v>
      </c>
      <c r="B567" s="53" t="s">
        <v>1198</v>
      </c>
      <c r="C567" s="53" t="s">
        <v>101</v>
      </c>
      <c r="D567" s="88">
        <v>6240</v>
      </c>
      <c r="E567" s="86">
        <v>4800</v>
      </c>
      <c r="F567" s="79">
        <f t="shared" si="23"/>
        <v>0.23076923076923078</v>
      </c>
      <c r="G567" s="87"/>
    </row>
    <row r="568" spans="1:7">
      <c r="A568" s="47" t="s">
        <v>923</v>
      </c>
      <c r="B568" s="53" t="s">
        <v>1199</v>
      </c>
      <c r="C568" s="53" t="s">
        <v>101</v>
      </c>
      <c r="D568" s="88">
        <v>20150</v>
      </c>
      <c r="E568" s="86">
        <v>15500</v>
      </c>
      <c r="F568" s="79">
        <f t="shared" si="23"/>
        <v>0.23076923076923078</v>
      </c>
      <c r="G568" s="87"/>
    </row>
    <row r="569" spans="1:7">
      <c r="A569" s="47" t="s">
        <v>923</v>
      </c>
      <c r="B569" s="52" t="s">
        <v>1200</v>
      </c>
      <c r="C569" s="52" t="s">
        <v>1201</v>
      </c>
      <c r="D569" s="90">
        <v>42900</v>
      </c>
      <c r="E569" s="86">
        <v>33000</v>
      </c>
      <c r="F569" s="79">
        <f t="shared" si="23"/>
        <v>0.23076923076923078</v>
      </c>
      <c r="G569" s="87"/>
    </row>
    <row r="570" spans="1:7">
      <c r="A570" s="47" t="s">
        <v>923</v>
      </c>
      <c r="B570" s="52" t="s">
        <v>540</v>
      </c>
      <c r="C570" s="52" t="s">
        <v>540</v>
      </c>
      <c r="D570" s="90">
        <v>18590</v>
      </c>
      <c r="E570" s="86">
        <v>14300</v>
      </c>
      <c r="F570" s="79">
        <f t="shared" si="23"/>
        <v>0.23076923076923078</v>
      </c>
      <c r="G570" s="87" t="s">
        <v>232</v>
      </c>
    </row>
    <row r="571" spans="1:7">
      <c r="A571" s="47" t="s">
        <v>923</v>
      </c>
      <c r="B571" s="52" t="s">
        <v>541</v>
      </c>
      <c r="C571" s="52" t="s">
        <v>542</v>
      </c>
      <c r="D571" s="90">
        <v>650</v>
      </c>
      <c r="E571" s="86">
        <v>481</v>
      </c>
      <c r="F571" s="79">
        <f t="shared" si="23"/>
        <v>0.26</v>
      </c>
      <c r="G571" s="87"/>
    </row>
    <row r="572" spans="1:7">
      <c r="A572" s="47" t="s">
        <v>923</v>
      </c>
      <c r="B572" s="52" t="s">
        <v>1202</v>
      </c>
      <c r="C572" s="52" t="s">
        <v>1202</v>
      </c>
      <c r="D572" s="90">
        <v>7580</v>
      </c>
      <c r="E572" s="86">
        <v>5830</v>
      </c>
      <c r="F572" s="79">
        <f t="shared" si="23"/>
        <v>0.23087071240105542</v>
      </c>
      <c r="G572" s="87"/>
    </row>
    <row r="573" spans="1:7">
      <c r="A573" s="47" t="s">
        <v>923</v>
      </c>
      <c r="B573" s="53" t="s">
        <v>78</v>
      </c>
      <c r="C573" s="53" t="s">
        <v>78</v>
      </c>
      <c r="D573" s="88">
        <v>4290</v>
      </c>
      <c r="E573" s="86">
        <v>3300</v>
      </c>
      <c r="F573" s="79">
        <f t="shared" si="23"/>
        <v>0.23076923076923078</v>
      </c>
      <c r="G573" s="87"/>
    </row>
    <row r="574" spans="1:7">
      <c r="A574" s="47" t="s">
        <v>923</v>
      </c>
      <c r="B574" s="53" t="s">
        <v>1203</v>
      </c>
      <c r="C574" s="53" t="s">
        <v>1204</v>
      </c>
      <c r="D574" s="88">
        <v>2060</v>
      </c>
      <c r="E574" s="86">
        <v>1584</v>
      </c>
      <c r="F574" s="79">
        <f t="shared" si="23"/>
        <v>0.23106796116504855</v>
      </c>
      <c r="G574" s="87"/>
    </row>
    <row r="575" spans="1:7">
      <c r="A575" s="47" t="s">
        <v>923</v>
      </c>
      <c r="B575" s="53" t="s">
        <v>1205</v>
      </c>
      <c r="C575" s="53" t="s">
        <v>1205</v>
      </c>
      <c r="D575" s="88">
        <v>12800</v>
      </c>
      <c r="E575" s="86">
        <v>9900</v>
      </c>
      <c r="F575" s="79">
        <f t="shared" si="23"/>
        <v>0.2265625</v>
      </c>
      <c r="G575" s="87"/>
    </row>
    <row r="576" spans="1:7">
      <c r="A576" s="47" t="s">
        <v>923</v>
      </c>
      <c r="B576" s="54" t="s">
        <v>79</v>
      </c>
      <c r="C576" s="54" t="s">
        <v>79</v>
      </c>
      <c r="D576" s="89">
        <v>24050</v>
      </c>
      <c r="E576" s="86">
        <v>18500</v>
      </c>
      <c r="F576" s="79">
        <f t="shared" si="23"/>
        <v>0.23076923076923078</v>
      </c>
      <c r="G576" s="87"/>
    </row>
    <row r="577" spans="1:7">
      <c r="A577" s="47" t="s">
        <v>923</v>
      </c>
      <c r="B577" s="54" t="s">
        <v>1206</v>
      </c>
      <c r="C577" s="54" t="s">
        <v>1206</v>
      </c>
      <c r="D577" s="89">
        <v>25740</v>
      </c>
      <c r="E577" s="86">
        <v>19800</v>
      </c>
      <c r="F577" s="79">
        <f t="shared" si="23"/>
        <v>0.23076923076923078</v>
      </c>
      <c r="G577" s="87"/>
    </row>
    <row r="578" spans="1:7">
      <c r="A578" s="47" t="s">
        <v>923</v>
      </c>
      <c r="B578" s="54" t="s">
        <v>1207</v>
      </c>
      <c r="C578" s="54" t="s">
        <v>1207</v>
      </c>
      <c r="D578" s="89">
        <v>157000</v>
      </c>
      <c r="E578" s="86">
        <v>121000</v>
      </c>
      <c r="F578" s="79">
        <f t="shared" si="23"/>
        <v>0.22929936305732485</v>
      </c>
      <c r="G578" s="87" t="s">
        <v>613</v>
      </c>
    </row>
    <row r="579" spans="1:7">
      <c r="A579" s="47" t="s">
        <v>923</v>
      </c>
      <c r="B579" s="52" t="s">
        <v>1208</v>
      </c>
      <c r="C579" s="52" t="s">
        <v>543</v>
      </c>
      <c r="D579" s="90">
        <v>3990</v>
      </c>
      <c r="E579" s="86">
        <v>3630</v>
      </c>
      <c r="F579" s="79">
        <f t="shared" ref="F579:F645" si="24">(D579-E579)/D579</f>
        <v>9.0225563909774431E-2</v>
      </c>
      <c r="G579" s="87"/>
    </row>
    <row r="580" spans="1:7">
      <c r="A580" s="47" t="s">
        <v>923</v>
      </c>
      <c r="B580" s="52" t="s">
        <v>1209</v>
      </c>
      <c r="C580" s="52" t="s">
        <v>1209</v>
      </c>
      <c r="D580" s="90">
        <v>3100</v>
      </c>
      <c r="E580" s="86">
        <v>2380</v>
      </c>
      <c r="F580" s="79">
        <f t="shared" si="24"/>
        <v>0.23225806451612904</v>
      </c>
      <c r="G580" s="87"/>
    </row>
    <row r="581" spans="1:7">
      <c r="A581" s="47" t="s">
        <v>923</v>
      </c>
      <c r="B581" s="52" t="s">
        <v>80</v>
      </c>
      <c r="C581" s="52" t="s">
        <v>80</v>
      </c>
      <c r="D581" s="90">
        <v>187200</v>
      </c>
      <c r="E581" s="86">
        <v>144000</v>
      </c>
      <c r="F581" s="79">
        <f t="shared" si="24"/>
        <v>0.23076923076923078</v>
      </c>
      <c r="G581" s="87"/>
    </row>
    <row r="582" spans="1:7">
      <c r="A582" s="47" t="s">
        <v>923</v>
      </c>
      <c r="B582" s="52" t="s">
        <v>544</v>
      </c>
      <c r="C582" s="52" t="s">
        <v>1210</v>
      </c>
      <c r="D582" s="90">
        <v>14300</v>
      </c>
      <c r="E582" s="86">
        <v>11000</v>
      </c>
      <c r="F582" s="79">
        <f t="shared" si="24"/>
        <v>0.23076923076923078</v>
      </c>
      <c r="G582" s="87" t="s">
        <v>3343</v>
      </c>
    </row>
    <row r="583" spans="1:7">
      <c r="A583" s="47" t="s">
        <v>923</v>
      </c>
      <c r="B583" s="52" t="s">
        <v>1211</v>
      </c>
      <c r="C583" s="52" t="s">
        <v>1212</v>
      </c>
      <c r="D583" s="90">
        <v>9880</v>
      </c>
      <c r="E583" s="86">
        <v>8800</v>
      </c>
      <c r="F583" s="79">
        <f t="shared" si="24"/>
        <v>0.10931174089068826</v>
      </c>
      <c r="G583" s="46"/>
    </row>
    <row r="584" spans="1:7">
      <c r="A584" s="47" t="s">
        <v>923</v>
      </c>
      <c r="B584" s="52" t="s">
        <v>1213</v>
      </c>
      <c r="C584" s="52" t="s">
        <v>1214</v>
      </c>
      <c r="D584" s="90">
        <v>10660</v>
      </c>
      <c r="E584" s="86">
        <v>8200</v>
      </c>
      <c r="F584" s="79">
        <f t="shared" si="24"/>
        <v>0.23076923076923078</v>
      </c>
      <c r="G584" s="87"/>
    </row>
    <row r="585" spans="1:7">
      <c r="A585" s="47" t="s">
        <v>923</v>
      </c>
      <c r="B585" s="52" t="s">
        <v>1215</v>
      </c>
      <c r="C585" s="52" t="s">
        <v>1214</v>
      </c>
      <c r="D585" s="90">
        <v>9880</v>
      </c>
      <c r="E585" s="86">
        <v>7600</v>
      </c>
      <c r="F585" s="79">
        <f t="shared" si="24"/>
        <v>0.23076923076923078</v>
      </c>
      <c r="G585" s="87"/>
    </row>
    <row r="586" spans="1:7">
      <c r="A586" s="47" t="s">
        <v>923</v>
      </c>
      <c r="B586" s="52" t="s">
        <v>545</v>
      </c>
      <c r="C586" s="52" t="s">
        <v>1214</v>
      </c>
      <c r="D586" s="90">
        <v>6630</v>
      </c>
      <c r="E586" s="86">
        <v>5100</v>
      </c>
      <c r="F586" s="79">
        <f t="shared" si="24"/>
        <v>0.23076923076923078</v>
      </c>
      <c r="G586" s="87"/>
    </row>
    <row r="587" spans="1:7">
      <c r="A587" s="47" t="s">
        <v>923</v>
      </c>
      <c r="B587" s="55" t="s">
        <v>1216</v>
      </c>
      <c r="C587" s="52" t="s">
        <v>1214</v>
      </c>
      <c r="D587" s="90">
        <v>7870</v>
      </c>
      <c r="E587" s="86">
        <v>5500</v>
      </c>
      <c r="F587" s="79">
        <f t="shared" si="24"/>
        <v>0.301143583227446</v>
      </c>
      <c r="G587" s="87"/>
    </row>
    <row r="588" spans="1:7">
      <c r="A588" s="47" t="s">
        <v>923</v>
      </c>
      <c r="B588" s="55" t="s">
        <v>1217</v>
      </c>
      <c r="C588" s="52" t="s">
        <v>1214</v>
      </c>
      <c r="D588" s="92">
        <v>7150</v>
      </c>
      <c r="E588" s="86">
        <v>5500</v>
      </c>
      <c r="F588" s="79">
        <f t="shared" si="24"/>
        <v>0.23076923076923078</v>
      </c>
      <c r="G588" s="87"/>
    </row>
    <row r="589" spans="1:7">
      <c r="A589" s="47" t="s">
        <v>923</v>
      </c>
      <c r="B589" s="52" t="s">
        <v>1218</v>
      </c>
      <c r="C589" s="52" t="s">
        <v>1214</v>
      </c>
      <c r="D589" s="77">
        <v>14300</v>
      </c>
      <c r="E589" s="77">
        <v>11000</v>
      </c>
      <c r="F589" s="79">
        <f t="shared" si="24"/>
        <v>0.23076923076923078</v>
      </c>
      <c r="G589" s="46"/>
    </row>
    <row r="590" spans="1:7">
      <c r="A590" s="47" t="s">
        <v>923</v>
      </c>
      <c r="B590" s="52" t="s">
        <v>1219</v>
      </c>
      <c r="C590" s="52" t="s">
        <v>1214</v>
      </c>
      <c r="D590" s="77">
        <v>14300</v>
      </c>
      <c r="E590" s="77">
        <v>11000</v>
      </c>
      <c r="F590" s="79">
        <f t="shared" si="24"/>
        <v>0.23076923076923078</v>
      </c>
      <c r="G590" s="46"/>
    </row>
    <row r="591" spans="1:7">
      <c r="A591" s="47" t="s">
        <v>923</v>
      </c>
      <c r="B591" s="52" t="s">
        <v>1220</v>
      </c>
      <c r="C591" s="52" t="s">
        <v>1212</v>
      </c>
      <c r="D591" s="90">
        <v>5720</v>
      </c>
      <c r="E591" s="86">
        <v>8800</v>
      </c>
      <c r="F591" s="79">
        <f t="shared" si="24"/>
        <v>-0.53846153846153844</v>
      </c>
      <c r="G591" s="46"/>
    </row>
    <row r="592" spans="1:7">
      <c r="A592" s="47" t="s">
        <v>923</v>
      </c>
      <c r="B592" s="52" t="s">
        <v>1221</v>
      </c>
      <c r="C592" s="52" t="s">
        <v>1214</v>
      </c>
      <c r="D592" s="90">
        <v>5720</v>
      </c>
      <c r="E592" s="86">
        <v>4400</v>
      </c>
      <c r="F592" s="79">
        <f t="shared" si="24"/>
        <v>0.23076923076923078</v>
      </c>
      <c r="G592" s="87"/>
    </row>
    <row r="593" spans="1:7">
      <c r="A593" s="47" t="s">
        <v>923</v>
      </c>
      <c r="B593" s="52" t="s">
        <v>546</v>
      </c>
      <c r="C593" s="52" t="s">
        <v>1214</v>
      </c>
      <c r="D593" s="90">
        <v>6790</v>
      </c>
      <c r="E593" s="86">
        <v>5225</v>
      </c>
      <c r="F593" s="79">
        <f t="shared" si="24"/>
        <v>0.23048600883652431</v>
      </c>
      <c r="G593" s="87"/>
    </row>
    <row r="594" spans="1:7">
      <c r="A594" s="47" t="s">
        <v>923</v>
      </c>
      <c r="B594" s="52" t="s">
        <v>1222</v>
      </c>
      <c r="C594" s="52" t="s">
        <v>1212</v>
      </c>
      <c r="D594" s="90">
        <v>6500</v>
      </c>
      <c r="E594" s="86">
        <v>8800</v>
      </c>
      <c r="F594" s="79">
        <f t="shared" si="24"/>
        <v>-0.35384615384615387</v>
      </c>
      <c r="G594" s="46"/>
    </row>
    <row r="595" spans="1:7">
      <c r="A595" s="47" t="s">
        <v>923</v>
      </c>
      <c r="B595" s="52" t="s">
        <v>547</v>
      </c>
      <c r="C595" s="52" t="s">
        <v>1214</v>
      </c>
      <c r="D595" s="90">
        <v>7150</v>
      </c>
      <c r="E595" s="86">
        <v>5500</v>
      </c>
      <c r="F595" s="79">
        <f t="shared" si="24"/>
        <v>0.23076923076923078</v>
      </c>
      <c r="G595" s="87"/>
    </row>
    <row r="596" spans="1:7">
      <c r="A596" s="47" t="s">
        <v>923</v>
      </c>
      <c r="B596" s="52" t="s">
        <v>1223</v>
      </c>
      <c r="C596" s="52" t="s">
        <v>1214</v>
      </c>
      <c r="D596" s="90">
        <v>7150</v>
      </c>
      <c r="E596" s="86">
        <v>5000</v>
      </c>
      <c r="F596" s="79">
        <f t="shared" si="24"/>
        <v>0.30069930069930068</v>
      </c>
      <c r="G596" s="87"/>
    </row>
    <row r="597" spans="1:7">
      <c r="A597" s="47" t="s">
        <v>923</v>
      </c>
      <c r="B597" s="52" t="s">
        <v>1224</v>
      </c>
      <c r="C597" s="52" t="s">
        <v>1214</v>
      </c>
      <c r="D597" s="90">
        <v>6500</v>
      </c>
      <c r="E597" s="86">
        <v>5000</v>
      </c>
      <c r="F597" s="79">
        <f t="shared" si="24"/>
        <v>0.23076923076923078</v>
      </c>
      <c r="G597" s="87"/>
    </row>
    <row r="598" spans="1:7">
      <c r="A598" s="47" t="s">
        <v>923</v>
      </c>
      <c r="B598" s="52" t="s">
        <v>548</v>
      </c>
      <c r="C598" s="52" t="s">
        <v>548</v>
      </c>
      <c r="D598" s="77">
        <v>10730</v>
      </c>
      <c r="E598" s="77">
        <v>8250</v>
      </c>
      <c r="F598" s="79">
        <f t="shared" si="24"/>
        <v>0.23112767940354148</v>
      </c>
      <c r="G598" s="46" t="s">
        <v>3397</v>
      </c>
    </row>
    <row r="599" spans="1:7">
      <c r="A599" s="47" t="s">
        <v>923</v>
      </c>
      <c r="B599" s="52" t="s">
        <v>549</v>
      </c>
      <c r="C599" s="55" t="s">
        <v>1225</v>
      </c>
      <c r="D599" s="90">
        <v>30390</v>
      </c>
      <c r="E599" s="86">
        <v>23375</v>
      </c>
      <c r="F599" s="79">
        <f t="shared" si="24"/>
        <v>0.23083251069430732</v>
      </c>
      <c r="G599" s="87"/>
    </row>
    <row r="600" spans="1:7">
      <c r="A600" s="47" t="s">
        <v>923</v>
      </c>
      <c r="B600" s="52" t="s">
        <v>550</v>
      </c>
      <c r="C600" s="55" t="s">
        <v>1226</v>
      </c>
      <c r="D600" s="90">
        <v>2990</v>
      </c>
      <c r="E600" s="86">
        <v>2900</v>
      </c>
      <c r="F600" s="79">
        <f t="shared" si="24"/>
        <v>3.0100334448160536E-2</v>
      </c>
      <c r="G600" s="87"/>
    </row>
    <row r="601" spans="1:7">
      <c r="A601" s="47" t="s">
        <v>923</v>
      </c>
      <c r="B601" s="52" t="s">
        <v>551</v>
      </c>
      <c r="C601" s="55" t="s">
        <v>1225</v>
      </c>
      <c r="D601" s="90">
        <v>30390</v>
      </c>
      <c r="E601" s="86">
        <v>23375</v>
      </c>
      <c r="F601" s="79">
        <f t="shared" si="24"/>
        <v>0.23083251069430732</v>
      </c>
      <c r="G601" s="87"/>
    </row>
    <row r="602" spans="1:7">
      <c r="A602" s="47" t="s">
        <v>923</v>
      </c>
      <c r="B602" s="55" t="s">
        <v>552</v>
      </c>
      <c r="C602" s="55" t="s">
        <v>1226</v>
      </c>
      <c r="D602" s="90">
        <v>9100</v>
      </c>
      <c r="E602" s="86">
        <v>7000</v>
      </c>
      <c r="F602" s="79">
        <f t="shared" si="24"/>
        <v>0.23076923076923078</v>
      </c>
      <c r="G602" s="87"/>
    </row>
    <row r="603" spans="1:7">
      <c r="A603" s="47" t="s">
        <v>923</v>
      </c>
      <c r="B603" s="55" t="s">
        <v>81</v>
      </c>
      <c r="C603" s="55" t="s">
        <v>1226</v>
      </c>
      <c r="D603" s="94">
        <v>8580</v>
      </c>
      <c r="E603" s="86">
        <v>6600</v>
      </c>
      <c r="F603" s="79">
        <f t="shared" si="24"/>
        <v>0.23076923076923078</v>
      </c>
      <c r="G603" s="87"/>
    </row>
    <row r="604" spans="1:7">
      <c r="A604" s="47" t="s">
        <v>923</v>
      </c>
      <c r="B604" s="52" t="s">
        <v>1227</v>
      </c>
      <c r="C604" s="55" t="s">
        <v>1228</v>
      </c>
      <c r="D604" s="90">
        <v>33800</v>
      </c>
      <c r="E604" s="86">
        <v>26000</v>
      </c>
      <c r="F604" s="79">
        <f t="shared" si="24"/>
        <v>0.23076923076923078</v>
      </c>
      <c r="G604" s="87"/>
    </row>
    <row r="605" spans="1:7">
      <c r="A605" s="47" t="s">
        <v>923</v>
      </c>
      <c r="B605" s="55" t="s">
        <v>1228</v>
      </c>
      <c r="C605" s="55" t="s">
        <v>1228</v>
      </c>
      <c r="D605" s="94">
        <v>33800</v>
      </c>
      <c r="E605" s="86">
        <v>26000</v>
      </c>
      <c r="F605" s="79">
        <f t="shared" si="24"/>
        <v>0.23076923076923078</v>
      </c>
      <c r="G605" s="87"/>
    </row>
    <row r="606" spans="1:7">
      <c r="A606" s="47" t="s">
        <v>923</v>
      </c>
      <c r="B606" s="55" t="s">
        <v>1229</v>
      </c>
      <c r="C606" s="55" t="s">
        <v>1229</v>
      </c>
      <c r="D606" s="90">
        <v>2990</v>
      </c>
      <c r="E606" s="86">
        <v>2300</v>
      </c>
      <c r="F606" s="79">
        <f t="shared" si="24"/>
        <v>0.23076923076923078</v>
      </c>
      <c r="G606" s="87"/>
    </row>
    <row r="607" spans="1:7">
      <c r="A607" s="47" t="s">
        <v>923</v>
      </c>
      <c r="B607" s="55" t="s">
        <v>553</v>
      </c>
      <c r="C607" s="55" t="s">
        <v>1229</v>
      </c>
      <c r="D607" s="90">
        <v>3000</v>
      </c>
      <c r="E607" s="86">
        <v>2300</v>
      </c>
      <c r="F607" s="79">
        <f t="shared" si="24"/>
        <v>0.23333333333333334</v>
      </c>
      <c r="G607" s="87"/>
    </row>
    <row r="608" spans="1:7">
      <c r="A608" s="47" t="s">
        <v>923</v>
      </c>
      <c r="B608" s="53" t="s">
        <v>82</v>
      </c>
      <c r="C608" s="53" t="s">
        <v>82</v>
      </c>
      <c r="D608" s="88">
        <v>9830</v>
      </c>
      <c r="E608" s="86">
        <v>7562</v>
      </c>
      <c r="F608" s="79">
        <f t="shared" si="24"/>
        <v>0.23072227873855544</v>
      </c>
      <c r="G608" s="87"/>
    </row>
    <row r="609" spans="1:7">
      <c r="A609" s="47" t="s">
        <v>923</v>
      </c>
      <c r="B609" s="55" t="s">
        <v>1230</v>
      </c>
      <c r="C609" s="55" t="s">
        <v>1230</v>
      </c>
      <c r="D609" s="90">
        <v>2990</v>
      </c>
      <c r="E609" s="86">
        <v>2300</v>
      </c>
      <c r="F609" s="79">
        <f t="shared" si="24"/>
        <v>0.23076923076923078</v>
      </c>
      <c r="G609" s="87"/>
    </row>
    <row r="610" spans="1:7">
      <c r="A610" s="47" t="s">
        <v>923</v>
      </c>
      <c r="B610" s="55" t="s">
        <v>1231</v>
      </c>
      <c r="C610" s="55" t="s">
        <v>1232</v>
      </c>
      <c r="D610" s="90">
        <v>7530</v>
      </c>
      <c r="E610" s="86">
        <v>5790</v>
      </c>
      <c r="F610" s="79">
        <f t="shared" si="24"/>
        <v>0.23107569721115537</v>
      </c>
      <c r="G610" s="87"/>
    </row>
    <row r="611" spans="1:7">
      <c r="A611" s="47" t="s">
        <v>923</v>
      </c>
      <c r="B611" s="55" t="s">
        <v>165</v>
      </c>
      <c r="C611" s="55" t="s">
        <v>1233</v>
      </c>
      <c r="D611" s="90">
        <v>14040</v>
      </c>
      <c r="E611" s="86">
        <v>10800</v>
      </c>
      <c r="F611" s="79">
        <f t="shared" si="24"/>
        <v>0.23076923076923078</v>
      </c>
      <c r="G611" s="87"/>
    </row>
    <row r="612" spans="1:7">
      <c r="A612" s="47" t="s">
        <v>923</v>
      </c>
      <c r="B612" s="57" t="s">
        <v>1234</v>
      </c>
      <c r="C612" s="57" t="s">
        <v>1235</v>
      </c>
      <c r="D612" s="90">
        <v>21450</v>
      </c>
      <c r="E612" s="86">
        <v>16500</v>
      </c>
      <c r="F612" s="79">
        <f t="shared" si="24"/>
        <v>0.23076923076923078</v>
      </c>
      <c r="G612" s="87"/>
    </row>
    <row r="613" spans="1:7">
      <c r="A613" s="47" t="s">
        <v>923</v>
      </c>
      <c r="B613" s="57" t="s">
        <v>1236</v>
      </c>
      <c r="C613" s="57" t="s">
        <v>1235</v>
      </c>
      <c r="D613" s="90">
        <v>18590</v>
      </c>
      <c r="E613" s="86">
        <v>14300</v>
      </c>
      <c r="F613" s="79">
        <f t="shared" si="24"/>
        <v>0.23076923076923078</v>
      </c>
      <c r="G613" s="87"/>
    </row>
    <row r="614" spans="1:7">
      <c r="A614" s="47" t="s">
        <v>923</v>
      </c>
      <c r="B614" s="55" t="s">
        <v>1237</v>
      </c>
      <c r="C614" s="55" t="s">
        <v>1237</v>
      </c>
      <c r="D614" s="90">
        <v>117000</v>
      </c>
      <c r="E614" s="86">
        <v>90000</v>
      </c>
      <c r="F614" s="79">
        <f t="shared" si="24"/>
        <v>0.23076923076923078</v>
      </c>
      <c r="G614" s="87"/>
    </row>
    <row r="615" spans="1:7">
      <c r="A615" s="47" t="s">
        <v>923</v>
      </c>
      <c r="B615" s="55" t="s">
        <v>1238</v>
      </c>
      <c r="C615" s="55" t="s">
        <v>554</v>
      </c>
      <c r="D615" s="90">
        <v>14570</v>
      </c>
      <c r="E615" s="86">
        <v>7600</v>
      </c>
      <c r="F615" s="79">
        <f t="shared" si="24"/>
        <v>0.47838023335621138</v>
      </c>
      <c r="G615" s="87" t="s">
        <v>3398</v>
      </c>
    </row>
    <row r="616" spans="1:7">
      <c r="A616" s="47" t="s">
        <v>923</v>
      </c>
      <c r="B616" s="55" t="s">
        <v>102</v>
      </c>
      <c r="C616" s="55" t="s">
        <v>102</v>
      </c>
      <c r="D616" s="90">
        <v>1170</v>
      </c>
      <c r="E616" s="86">
        <v>900</v>
      </c>
      <c r="F616" s="79">
        <f t="shared" si="24"/>
        <v>0.23076923076923078</v>
      </c>
      <c r="G616" s="87"/>
    </row>
    <row r="617" spans="1:7">
      <c r="A617" s="47" t="s">
        <v>923</v>
      </c>
      <c r="B617" s="57" t="s">
        <v>1239</v>
      </c>
      <c r="C617" s="57" t="s">
        <v>1240</v>
      </c>
      <c r="D617" s="90">
        <v>11440</v>
      </c>
      <c r="E617" s="86">
        <v>8800</v>
      </c>
      <c r="F617" s="79">
        <f t="shared" si="24"/>
        <v>0.23076923076923078</v>
      </c>
      <c r="G617" s="87"/>
    </row>
    <row r="618" spans="1:7">
      <c r="A618" s="47" t="s">
        <v>923</v>
      </c>
      <c r="B618" s="57" t="s">
        <v>83</v>
      </c>
      <c r="C618" s="57" t="s">
        <v>83</v>
      </c>
      <c r="D618" s="90">
        <v>30900</v>
      </c>
      <c r="E618" s="86">
        <v>23760</v>
      </c>
      <c r="F618" s="79">
        <f t="shared" si="24"/>
        <v>0.23106796116504855</v>
      </c>
      <c r="G618" s="87"/>
    </row>
    <row r="619" spans="1:7">
      <c r="A619" s="47" t="s">
        <v>923</v>
      </c>
      <c r="B619" s="53" t="s">
        <v>555</v>
      </c>
      <c r="C619" s="53" t="s">
        <v>555</v>
      </c>
      <c r="D619" s="88">
        <v>44430</v>
      </c>
      <c r="E619" s="86">
        <v>34176</v>
      </c>
      <c r="F619" s="79">
        <f t="shared" si="24"/>
        <v>0.23079000675219447</v>
      </c>
      <c r="G619" s="87" t="s">
        <v>3399</v>
      </c>
    </row>
    <row r="620" spans="1:7">
      <c r="A620" s="47" t="s">
        <v>923</v>
      </c>
      <c r="B620" s="53" t="s">
        <v>1241</v>
      </c>
      <c r="C620" s="53" t="s">
        <v>555</v>
      </c>
      <c r="D620" s="88">
        <v>63180</v>
      </c>
      <c r="E620" s="86">
        <v>48600</v>
      </c>
      <c r="F620" s="79">
        <f t="shared" si="24"/>
        <v>0.23076923076923078</v>
      </c>
      <c r="G620" s="87"/>
    </row>
    <row r="621" spans="1:7">
      <c r="A621" s="47" t="s">
        <v>923</v>
      </c>
      <c r="B621" s="55" t="s">
        <v>1242</v>
      </c>
      <c r="C621" s="55" t="s">
        <v>1243</v>
      </c>
      <c r="D621" s="92">
        <v>4390</v>
      </c>
      <c r="E621" s="86">
        <v>3990</v>
      </c>
      <c r="F621" s="79">
        <f t="shared" si="24"/>
        <v>9.1116173120728935E-2</v>
      </c>
      <c r="G621" s="87"/>
    </row>
    <row r="622" spans="1:7">
      <c r="A622" s="47" t="s">
        <v>923</v>
      </c>
      <c r="B622" s="55" t="s">
        <v>1244</v>
      </c>
      <c r="C622" s="55" t="s">
        <v>84</v>
      </c>
      <c r="D622" s="92">
        <v>4800</v>
      </c>
      <c r="E622" s="86">
        <v>4360</v>
      </c>
      <c r="F622" s="79">
        <f t="shared" si="24"/>
        <v>9.166666666666666E-2</v>
      </c>
      <c r="G622" s="87"/>
    </row>
    <row r="623" spans="1:7">
      <c r="A623" s="47" t="s">
        <v>923</v>
      </c>
      <c r="B623" s="55" t="s">
        <v>556</v>
      </c>
      <c r="C623" s="55" t="s">
        <v>556</v>
      </c>
      <c r="D623" s="92">
        <v>5460</v>
      </c>
      <c r="E623" s="86">
        <v>4200</v>
      </c>
      <c r="F623" s="79">
        <f t="shared" si="24"/>
        <v>0.23076923076923078</v>
      </c>
      <c r="G623" s="87"/>
    </row>
    <row r="624" spans="1:7">
      <c r="A624" s="47" t="s">
        <v>923</v>
      </c>
      <c r="B624" s="53" t="s">
        <v>1245</v>
      </c>
      <c r="C624" s="53" t="s">
        <v>85</v>
      </c>
      <c r="D624" s="88">
        <v>32400</v>
      </c>
      <c r="E624" s="86">
        <v>32400</v>
      </c>
      <c r="F624" s="79">
        <f t="shared" si="24"/>
        <v>0</v>
      </c>
      <c r="G624" s="87"/>
    </row>
    <row r="625" spans="1:7">
      <c r="A625" s="47" t="s">
        <v>923</v>
      </c>
      <c r="B625" s="53" t="s">
        <v>86</v>
      </c>
      <c r="C625" s="53" t="s">
        <v>86</v>
      </c>
      <c r="D625" s="88">
        <v>28340</v>
      </c>
      <c r="E625" s="86">
        <v>21700</v>
      </c>
      <c r="F625" s="79">
        <f t="shared" si="24"/>
        <v>0.23429781227946367</v>
      </c>
      <c r="G625" s="87"/>
    </row>
    <row r="626" spans="1:7">
      <c r="A626" s="47" t="s">
        <v>923</v>
      </c>
      <c r="B626" s="55" t="s">
        <v>1246</v>
      </c>
      <c r="C626" s="55" t="s">
        <v>1247</v>
      </c>
      <c r="D626" s="88">
        <v>18590</v>
      </c>
      <c r="E626" s="86">
        <v>13310</v>
      </c>
      <c r="F626" s="79">
        <f t="shared" si="24"/>
        <v>0.28402366863905326</v>
      </c>
      <c r="G626" s="87"/>
    </row>
    <row r="627" spans="1:7">
      <c r="A627" s="47" t="s">
        <v>923</v>
      </c>
      <c r="B627" s="53" t="s">
        <v>1248</v>
      </c>
      <c r="C627" s="53" t="s">
        <v>1249</v>
      </c>
      <c r="D627" s="88">
        <v>12100</v>
      </c>
      <c r="E627" s="86"/>
      <c r="F627" s="79">
        <f t="shared" si="24"/>
        <v>1</v>
      </c>
      <c r="G627" s="87"/>
    </row>
    <row r="628" spans="1:7">
      <c r="A628" s="47" t="s">
        <v>923</v>
      </c>
      <c r="B628" s="53" t="s">
        <v>1250</v>
      </c>
      <c r="C628" s="53" t="s">
        <v>1249</v>
      </c>
      <c r="D628" s="88">
        <v>44000</v>
      </c>
      <c r="E628" s="86">
        <v>44000</v>
      </c>
      <c r="F628" s="79">
        <f t="shared" si="24"/>
        <v>0</v>
      </c>
      <c r="G628" s="87"/>
    </row>
    <row r="629" spans="1:7">
      <c r="A629" s="47" t="s">
        <v>923</v>
      </c>
      <c r="B629" s="53" t="s">
        <v>1251</v>
      </c>
      <c r="C629" s="53" t="s">
        <v>1249</v>
      </c>
      <c r="D629" s="88">
        <v>79200</v>
      </c>
      <c r="E629" s="86">
        <v>79200</v>
      </c>
      <c r="F629" s="79">
        <f t="shared" si="24"/>
        <v>0</v>
      </c>
      <c r="G629" s="87"/>
    </row>
    <row r="630" spans="1:7">
      <c r="A630" s="47" t="s">
        <v>923</v>
      </c>
      <c r="B630" s="53" t="s">
        <v>1252</v>
      </c>
      <c r="C630" s="53" t="s">
        <v>1249</v>
      </c>
      <c r="D630" s="88">
        <v>78000</v>
      </c>
      <c r="E630" s="86">
        <v>78000</v>
      </c>
      <c r="F630" s="79">
        <f t="shared" si="24"/>
        <v>0</v>
      </c>
      <c r="G630" s="87"/>
    </row>
    <row r="631" spans="1:7">
      <c r="A631" s="47" t="s">
        <v>923</v>
      </c>
      <c r="B631" s="55" t="s">
        <v>1253</v>
      </c>
      <c r="C631" s="55" t="s">
        <v>1253</v>
      </c>
      <c r="D631" s="88">
        <v>17500</v>
      </c>
      <c r="E631" s="86">
        <v>13500</v>
      </c>
      <c r="F631" s="79">
        <f t="shared" si="24"/>
        <v>0.22857142857142856</v>
      </c>
      <c r="G631" s="87"/>
    </row>
    <row r="632" spans="1:7">
      <c r="A632" s="47" t="s">
        <v>923</v>
      </c>
      <c r="B632" s="53" t="s">
        <v>87</v>
      </c>
      <c r="C632" s="53" t="s">
        <v>87</v>
      </c>
      <c r="D632" s="88">
        <v>25740</v>
      </c>
      <c r="E632" s="86">
        <v>14300</v>
      </c>
      <c r="F632" s="79">
        <f t="shared" si="24"/>
        <v>0.44444444444444442</v>
      </c>
      <c r="G632" s="87"/>
    </row>
    <row r="633" spans="1:7">
      <c r="A633" s="47" t="s">
        <v>923</v>
      </c>
      <c r="B633" s="47" t="s">
        <v>557</v>
      </c>
      <c r="C633" s="47" t="s">
        <v>558</v>
      </c>
      <c r="D633" s="77">
        <v>11440</v>
      </c>
      <c r="E633" s="86">
        <v>8800</v>
      </c>
      <c r="F633" s="79">
        <f t="shared" si="24"/>
        <v>0.23076923076923078</v>
      </c>
      <c r="G633" s="87"/>
    </row>
    <row r="634" spans="1:7">
      <c r="A634" s="47" t="s">
        <v>923</v>
      </c>
      <c r="B634" s="55" t="s">
        <v>1254</v>
      </c>
      <c r="C634" s="55" t="s">
        <v>88</v>
      </c>
      <c r="D634" s="92">
        <v>2860</v>
      </c>
      <c r="E634" s="86">
        <v>1744</v>
      </c>
      <c r="F634" s="79">
        <f t="shared" si="24"/>
        <v>0.39020979020979019</v>
      </c>
      <c r="G634" s="87"/>
    </row>
    <row r="635" spans="1:7">
      <c r="A635" s="47" t="s">
        <v>923</v>
      </c>
      <c r="B635" s="55" t="s">
        <v>1255</v>
      </c>
      <c r="C635" s="55" t="s">
        <v>1256</v>
      </c>
      <c r="D635" s="90">
        <v>25740</v>
      </c>
      <c r="E635" s="86">
        <v>19800</v>
      </c>
      <c r="F635" s="79">
        <f t="shared" si="24"/>
        <v>0.23076923076923078</v>
      </c>
      <c r="G635" s="87"/>
    </row>
    <row r="636" spans="1:7">
      <c r="A636" s="47" t="s">
        <v>923</v>
      </c>
      <c r="B636" s="55" t="s">
        <v>89</v>
      </c>
      <c r="C636" s="55" t="s">
        <v>1256</v>
      </c>
      <c r="D636" s="90">
        <v>30030</v>
      </c>
      <c r="E636" s="86">
        <v>23100</v>
      </c>
      <c r="F636" s="79">
        <f t="shared" si="24"/>
        <v>0.23076923076923078</v>
      </c>
      <c r="G636" s="87"/>
    </row>
    <row r="637" spans="1:7">
      <c r="A637" s="47" t="s">
        <v>923</v>
      </c>
      <c r="B637" s="52" t="s">
        <v>1257</v>
      </c>
      <c r="C637" s="52" t="s">
        <v>1257</v>
      </c>
      <c r="D637" s="77">
        <v>13260</v>
      </c>
      <c r="E637" s="77">
        <v>10200</v>
      </c>
      <c r="F637" s="79">
        <f t="shared" si="24"/>
        <v>0.23076923076923078</v>
      </c>
      <c r="G637" s="46" t="s">
        <v>3400</v>
      </c>
    </row>
    <row r="638" spans="1:7">
      <c r="A638" s="47" t="s">
        <v>923</v>
      </c>
      <c r="B638" s="52" t="s">
        <v>90</v>
      </c>
      <c r="C638" s="52" t="s">
        <v>1258</v>
      </c>
      <c r="D638" s="90">
        <v>2060</v>
      </c>
      <c r="E638" s="86">
        <v>1584</v>
      </c>
      <c r="F638" s="79">
        <f t="shared" si="24"/>
        <v>0.23106796116504855</v>
      </c>
      <c r="G638" s="87"/>
    </row>
    <row r="639" spans="1:7">
      <c r="A639" s="47" t="s">
        <v>923</v>
      </c>
      <c r="B639" s="55" t="s">
        <v>1259</v>
      </c>
      <c r="C639" s="55" t="s">
        <v>1260</v>
      </c>
      <c r="D639" s="88">
        <v>10300</v>
      </c>
      <c r="E639" s="86">
        <v>7920</v>
      </c>
      <c r="F639" s="79">
        <f t="shared" si="24"/>
        <v>0.23106796116504855</v>
      </c>
      <c r="G639" s="87"/>
    </row>
    <row r="640" spans="1:7">
      <c r="A640" s="47" t="s">
        <v>923</v>
      </c>
      <c r="B640" s="57" t="s">
        <v>1259</v>
      </c>
      <c r="C640" s="57" t="s">
        <v>419</v>
      </c>
      <c r="D640" s="95">
        <v>7150</v>
      </c>
      <c r="E640" s="86">
        <v>5500</v>
      </c>
      <c r="F640" s="79">
        <f t="shared" si="24"/>
        <v>0.23076923076923078</v>
      </c>
      <c r="G640" s="87"/>
    </row>
    <row r="641" spans="1:7">
      <c r="A641" s="47" t="s">
        <v>923</v>
      </c>
      <c r="B641" s="55" t="s">
        <v>1261</v>
      </c>
      <c r="C641" s="55" t="s">
        <v>1260</v>
      </c>
      <c r="D641" s="88">
        <v>5150</v>
      </c>
      <c r="E641" s="86">
        <v>3960</v>
      </c>
      <c r="F641" s="79">
        <f t="shared" si="24"/>
        <v>0.23106796116504855</v>
      </c>
      <c r="G641" s="87"/>
    </row>
    <row r="642" spans="1:7">
      <c r="A642" s="47" t="s">
        <v>923</v>
      </c>
      <c r="B642" s="57" t="s">
        <v>559</v>
      </c>
      <c r="C642" s="57" t="s">
        <v>559</v>
      </c>
      <c r="D642" s="95">
        <v>11440</v>
      </c>
      <c r="E642" s="86">
        <v>8800</v>
      </c>
      <c r="F642" s="79">
        <f t="shared" si="24"/>
        <v>0.23076923076923078</v>
      </c>
      <c r="G642" s="87"/>
    </row>
    <row r="643" spans="1:7">
      <c r="A643" s="47" t="s">
        <v>923</v>
      </c>
      <c r="B643" s="57" t="s">
        <v>1262</v>
      </c>
      <c r="C643" s="57" t="s">
        <v>1262</v>
      </c>
      <c r="D643" s="95">
        <v>13000</v>
      </c>
      <c r="E643" s="86">
        <v>8800</v>
      </c>
      <c r="F643" s="79">
        <f t="shared" si="24"/>
        <v>0.32307692307692309</v>
      </c>
      <c r="G643" s="87"/>
    </row>
    <row r="644" spans="1:7">
      <c r="A644" s="47" t="s">
        <v>923</v>
      </c>
      <c r="B644" s="52" t="s">
        <v>1263</v>
      </c>
      <c r="C644" s="52" t="s">
        <v>1263</v>
      </c>
      <c r="D644" s="90">
        <v>17550</v>
      </c>
      <c r="E644" s="86">
        <v>13500</v>
      </c>
      <c r="F644" s="79">
        <f t="shared" si="24"/>
        <v>0.23076923076923078</v>
      </c>
      <c r="G644" s="87"/>
    </row>
    <row r="645" spans="1:7">
      <c r="A645" s="47" t="s">
        <v>923</v>
      </c>
      <c r="B645" s="52" t="s">
        <v>1264</v>
      </c>
      <c r="C645" s="52" t="s">
        <v>1264</v>
      </c>
      <c r="D645" s="90">
        <v>19500</v>
      </c>
      <c r="E645" s="86">
        <v>15000</v>
      </c>
      <c r="F645" s="79">
        <f t="shared" si="24"/>
        <v>0.23076923076923078</v>
      </c>
      <c r="G645" s="87"/>
    </row>
    <row r="646" spans="1:7">
      <c r="A646" s="47" t="s">
        <v>923</v>
      </c>
      <c r="B646" s="52" t="s">
        <v>1265</v>
      </c>
      <c r="C646" s="52" t="s">
        <v>1265</v>
      </c>
      <c r="D646" s="90">
        <v>4290</v>
      </c>
      <c r="E646" s="86">
        <v>3300</v>
      </c>
      <c r="F646" s="79">
        <f t="shared" ref="F646:F719" si="25">(D646-E646)/D646</f>
        <v>0.23076923076923078</v>
      </c>
      <c r="G646" s="87"/>
    </row>
    <row r="647" spans="1:7">
      <c r="A647" s="47" t="s">
        <v>923</v>
      </c>
      <c r="B647" s="53" t="s">
        <v>91</v>
      </c>
      <c r="C647" s="53" t="s">
        <v>91</v>
      </c>
      <c r="D647" s="88">
        <v>37700</v>
      </c>
      <c r="E647" s="86">
        <v>29000</v>
      </c>
      <c r="F647" s="79">
        <f t="shared" si="25"/>
        <v>0.23076923076923078</v>
      </c>
      <c r="G647" s="87"/>
    </row>
    <row r="648" spans="1:7">
      <c r="A648" s="47" t="s">
        <v>923</v>
      </c>
      <c r="B648" s="53" t="s">
        <v>92</v>
      </c>
      <c r="C648" s="53" t="s">
        <v>92</v>
      </c>
      <c r="D648" s="88">
        <v>60060</v>
      </c>
      <c r="E648" s="86">
        <v>46200</v>
      </c>
      <c r="F648" s="79">
        <f t="shared" si="25"/>
        <v>0.23076923076923078</v>
      </c>
      <c r="G648" s="87"/>
    </row>
    <row r="649" spans="1:7">
      <c r="A649" s="47" t="s">
        <v>923</v>
      </c>
      <c r="B649" s="53" t="s">
        <v>560</v>
      </c>
      <c r="C649" s="53" t="s">
        <v>560</v>
      </c>
      <c r="D649" s="88"/>
      <c r="E649" s="86"/>
      <c r="F649" s="79" t="e">
        <f t="shared" si="25"/>
        <v>#DIV/0!</v>
      </c>
      <c r="G649" s="87"/>
    </row>
    <row r="650" spans="1:7">
      <c r="A650" s="47" t="s">
        <v>923</v>
      </c>
      <c r="B650" s="55" t="s">
        <v>93</v>
      </c>
      <c r="C650" s="55" t="s">
        <v>93</v>
      </c>
      <c r="D650" s="88">
        <v>18200</v>
      </c>
      <c r="E650" s="86">
        <v>12100</v>
      </c>
      <c r="F650" s="79">
        <f t="shared" si="25"/>
        <v>0.33516483516483514</v>
      </c>
      <c r="G650" s="87"/>
    </row>
    <row r="651" spans="1:7">
      <c r="A651" s="47" t="s">
        <v>923</v>
      </c>
      <c r="B651" s="53" t="s">
        <v>94</v>
      </c>
      <c r="C651" s="53" t="s">
        <v>94</v>
      </c>
      <c r="D651" s="88">
        <v>85800</v>
      </c>
      <c r="E651" s="86">
        <v>66000</v>
      </c>
      <c r="F651" s="79">
        <f t="shared" si="25"/>
        <v>0.23076923076923078</v>
      </c>
      <c r="G651" s="87"/>
    </row>
    <row r="652" spans="1:7">
      <c r="A652" s="47" t="s">
        <v>923</v>
      </c>
      <c r="B652" s="53" t="s">
        <v>561</v>
      </c>
      <c r="C652" s="53" t="s">
        <v>561</v>
      </c>
      <c r="D652" s="88">
        <v>71500</v>
      </c>
      <c r="E652" s="86">
        <v>55000</v>
      </c>
      <c r="F652" s="79">
        <f t="shared" si="25"/>
        <v>0.23076923076923078</v>
      </c>
      <c r="G652" s="87"/>
    </row>
    <row r="653" spans="1:7">
      <c r="A653" s="47" t="s">
        <v>923</v>
      </c>
      <c r="B653" s="53" t="s">
        <v>1266</v>
      </c>
      <c r="C653" s="53" t="s">
        <v>1266</v>
      </c>
      <c r="D653" s="88">
        <v>23400</v>
      </c>
      <c r="E653" s="86">
        <v>18000</v>
      </c>
      <c r="F653" s="79">
        <f t="shared" si="25"/>
        <v>0.23076923076923078</v>
      </c>
      <c r="G653" s="87"/>
    </row>
    <row r="654" spans="1:7">
      <c r="A654" s="47" t="s">
        <v>923</v>
      </c>
      <c r="B654" s="53" t="s">
        <v>95</v>
      </c>
      <c r="C654" s="53" t="s">
        <v>95</v>
      </c>
      <c r="D654" s="88">
        <v>5070</v>
      </c>
      <c r="E654" s="86">
        <v>3900</v>
      </c>
      <c r="F654" s="79">
        <f t="shared" si="25"/>
        <v>0.23076923076923078</v>
      </c>
      <c r="G654" s="87"/>
    </row>
    <row r="655" spans="1:7">
      <c r="A655" s="47" t="s">
        <v>923</v>
      </c>
      <c r="B655" s="53" t="s">
        <v>1267</v>
      </c>
      <c r="C655" s="53" t="s">
        <v>1267</v>
      </c>
      <c r="D655" s="88">
        <v>10300</v>
      </c>
      <c r="E655" s="86">
        <v>7920</v>
      </c>
      <c r="F655" s="79">
        <f t="shared" si="25"/>
        <v>0.23106796116504855</v>
      </c>
      <c r="G655" s="87"/>
    </row>
    <row r="656" spans="1:7">
      <c r="A656" s="47" t="s">
        <v>923</v>
      </c>
      <c r="B656" s="53" t="s">
        <v>1268</v>
      </c>
      <c r="C656" s="53" t="s">
        <v>1268</v>
      </c>
      <c r="D656" s="88">
        <v>5070</v>
      </c>
      <c r="E656" s="86">
        <v>3900</v>
      </c>
      <c r="F656" s="79">
        <f t="shared" si="25"/>
        <v>0.23076923076923078</v>
      </c>
      <c r="G656" s="87"/>
    </row>
    <row r="657" spans="1:7">
      <c r="A657" s="47" t="s">
        <v>923</v>
      </c>
      <c r="B657" s="53" t="s">
        <v>562</v>
      </c>
      <c r="C657" s="53" t="s">
        <v>562</v>
      </c>
      <c r="D657" s="88">
        <v>9440</v>
      </c>
      <c r="E657" s="86">
        <v>7260</v>
      </c>
      <c r="F657" s="79">
        <f t="shared" si="25"/>
        <v>0.2309322033898305</v>
      </c>
      <c r="G657" s="87"/>
    </row>
    <row r="658" spans="1:7">
      <c r="A658" s="47" t="s">
        <v>923</v>
      </c>
      <c r="B658" s="53" t="s">
        <v>563</v>
      </c>
      <c r="C658" s="53" t="s">
        <v>563</v>
      </c>
      <c r="D658" s="88">
        <v>12870</v>
      </c>
      <c r="E658" s="86">
        <v>9900</v>
      </c>
      <c r="F658" s="79">
        <f t="shared" si="25"/>
        <v>0.23076923076923078</v>
      </c>
      <c r="G658" s="87"/>
    </row>
    <row r="659" spans="1:7">
      <c r="A659" s="47" t="s">
        <v>923</v>
      </c>
      <c r="B659" s="54" t="s">
        <v>96</v>
      </c>
      <c r="C659" s="54" t="s">
        <v>96</v>
      </c>
      <c r="D659" s="89">
        <v>12870</v>
      </c>
      <c r="E659" s="86">
        <v>9900</v>
      </c>
      <c r="F659" s="79">
        <f t="shared" si="25"/>
        <v>0.23076923076923078</v>
      </c>
      <c r="G659" s="87"/>
    </row>
    <row r="660" spans="1:7">
      <c r="A660" s="47" t="s">
        <v>923</v>
      </c>
      <c r="B660" s="54" t="s">
        <v>98</v>
      </c>
      <c r="C660" s="54" t="s">
        <v>96</v>
      </c>
      <c r="D660" s="89">
        <v>13730</v>
      </c>
      <c r="E660" s="86">
        <v>10560</v>
      </c>
      <c r="F660" s="79">
        <f t="shared" si="25"/>
        <v>0.23088128186453022</v>
      </c>
      <c r="G660" s="87"/>
    </row>
    <row r="661" spans="1:7">
      <c r="A661" s="47" t="s">
        <v>923</v>
      </c>
      <c r="B661" s="54" t="s">
        <v>97</v>
      </c>
      <c r="C661" s="54" t="s">
        <v>96</v>
      </c>
      <c r="D661" s="89">
        <v>10300</v>
      </c>
      <c r="E661" s="86">
        <v>7920</v>
      </c>
      <c r="F661" s="79">
        <f t="shared" si="25"/>
        <v>0.23106796116504855</v>
      </c>
      <c r="G661" s="87"/>
    </row>
    <row r="662" spans="1:7">
      <c r="A662" s="47" t="s">
        <v>923</v>
      </c>
      <c r="B662" s="54" t="s">
        <v>1269</v>
      </c>
      <c r="C662" s="54" t="s">
        <v>96</v>
      </c>
      <c r="D662" s="89">
        <v>29900</v>
      </c>
      <c r="E662" s="86">
        <v>23000</v>
      </c>
      <c r="F662" s="79">
        <f t="shared" si="25"/>
        <v>0.23076923076923078</v>
      </c>
      <c r="G662" s="87"/>
    </row>
    <row r="663" spans="1:7">
      <c r="A663" s="47" t="s">
        <v>923</v>
      </c>
      <c r="B663" s="54"/>
      <c r="C663" s="54" t="s">
        <v>1270</v>
      </c>
      <c r="D663" s="89">
        <v>300000</v>
      </c>
      <c r="E663" s="86">
        <v>220000</v>
      </c>
      <c r="F663" s="79">
        <f t="shared" si="25"/>
        <v>0.26666666666666666</v>
      </c>
      <c r="G663" s="87" t="s">
        <v>614</v>
      </c>
    </row>
    <row r="664" spans="1:7">
      <c r="A664" s="47"/>
      <c r="B664" s="52"/>
      <c r="C664" s="52"/>
      <c r="D664" s="77"/>
      <c r="E664" s="77"/>
      <c r="F664" s="79" t="e">
        <f t="shared" si="25"/>
        <v>#DIV/0!</v>
      </c>
      <c r="G664" s="46"/>
    </row>
    <row r="665" spans="1:7">
      <c r="A665" s="47" t="s">
        <v>1271</v>
      </c>
      <c r="B665" s="58" t="s">
        <v>1272</v>
      </c>
      <c r="C665" s="52" t="s">
        <v>111</v>
      </c>
      <c r="D665" s="77">
        <v>9000</v>
      </c>
      <c r="E665" s="77">
        <v>6270</v>
      </c>
      <c r="F665" s="79">
        <f t="shared" si="25"/>
        <v>0.30333333333333334</v>
      </c>
      <c r="G665" s="82"/>
    </row>
    <row r="666" spans="1:7">
      <c r="A666" s="47" t="s">
        <v>1271</v>
      </c>
      <c r="B666" s="58" t="s">
        <v>1273</v>
      </c>
      <c r="C666" s="52" t="s">
        <v>564</v>
      </c>
      <c r="D666" s="77">
        <v>33000</v>
      </c>
      <c r="E666" s="77">
        <v>6690</v>
      </c>
      <c r="F666" s="79">
        <f t="shared" si="25"/>
        <v>0.79727272727272724</v>
      </c>
      <c r="G666" s="82"/>
    </row>
    <row r="667" spans="1:7">
      <c r="A667" s="47" t="s">
        <v>1271</v>
      </c>
      <c r="B667" s="58" t="s">
        <v>1274</v>
      </c>
      <c r="C667" s="52" t="s">
        <v>1275</v>
      </c>
      <c r="D667" s="77">
        <v>55000</v>
      </c>
      <c r="E667" s="77">
        <v>49500</v>
      </c>
      <c r="F667" s="79">
        <f t="shared" si="25"/>
        <v>0.1</v>
      </c>
      <c r="G667" s="82" t="s">
        <v>3401</v>
      </c>
    </row>
    <row r="668" spans="1:7">
      <c r="A668" s="47" t="s">
        <v>1271</v>
      </c>
      <c r="B668" s="58" t="s">
        <v>1276</v>
      </c>
      <c r="C668" s="52" t="s">
        <v>565</v>
      </c>
      <c r="D668" s="77">
        <v>7000</v>
      </c>
      <c r="E668" s="77">
        <v>3000</v>
      </c>
      <c r="F668" s="79">
        <f t="shared" si="25"/>
        <v>0.5714285714285714</v>
      </c>
      <c r="G668" s="82"/>
    </row>
    <row r="669" spans="1:7">
      <c r="A669" s="47" t="s">
        <v>1271</v>
      </c>
      <c r="B669" s="58" t="s">
        <v>1277</v>
      </c>
      <c r="C669" s="52" t="s">
        <v>1278</v>
      </c>
      <c r="D669" s="77">
        <v>110000</v>
      </c>
      <c r="E669" s="77">
        <v>85360</v>
      </c>
      <c r="F669" s="79">
        <f t="shared" si="25"/>
        <v>0.224</v>
      </c>
      <c r="G669" s="82"/>
    </row>
    <row r="670" spans="1:7">
      <c r="A670" s="47" t="s">
        <v>1271</v>
      </c>
      <c r="B670" s="58" t="s">
        <v>1279</v>
      </c>
      <c r="C670" s="52" t="s">
        <v>1280</v>
      </c>
      <c r="D670" s="77">
        <v>110000</v>
      </c>
      <c r="E670" s="77">
        <v>85360</v>
      </c>
      <c r="F670" s="79">
        <f t="shared" si="25"/>
        <v>0.224</v>
      </c>
      <c r="G670" s="82"/>
    </row>
    <row r="671" spans="1:7">
      <c r="A671" s="47" t="s">
        <v>1271</v>
      </c>
      <c r="B671" s="58" t="s">
        <v>1281</v>
      </c>
      <c r="C671" s="52" t="s">
        <v>1282</v>
      </c>
      <c r="D671" s="77">
        <v>3130</v>
      </c>
      <c r="E671" s="77">
        <f>D671*0.91</f>
        <v>2848.3</v>
      </c>
      <c r="F671" s="79">
        <f t="shared" si="25"/>
        <v>8.9999999999999941E-2</v>
      </c>
      <c r="G671" s="82"/>
    </row>
    <row r="672" spans="1:7">
      <c r="A672" s="47" t="s">
        <v>1271</v>
      </c>
      <c r="B672" s="58" t="s">
        <v>1283</v>
      </c>
      <c r="C672" s="52" t="s">
        <v>1284</v>
      </c>
      <c r="D672" s="77">
        <v>2250</v>
      </c>
      <c r="E672" s="77">
        <f>D672*0.91</f>
        <v>2047.5</v>
      </c>
      <c r="F672" s="79">
        <f t="shared" si="25"/>
        <v>0.09</v>
      </c>
      <c r="G672" s="82"/>
    </row>
    <row r="673" spans="1:7">
      <c r="A673" s="47" t="s">
        <v>1271</v>
      </c>
      <c r="B673" s="58" t="s">
        <v>1285</v>
      </c>
      <c r="C673" s="59" t="s">
        <v>1286</v>
      </c>
      <c r="D673" s="77">
        <v>14740</v>
      </c>
      <c r="E673" s="77">
        <f>D673*0.94</f>
        <v>13855.599999999999</v>
      </c>
      <c r="F673" s="79">
        <f t="shared" si="25"/>
        <v>6.0000000000000102E-2</v>
      </c>
      <c r="G673" s="82"/>
    </row>
    <row r="674" spans="1:7">
      <c r="A674" s="47" t="s">
        <v>1271</v>
      </c>
      <c r="B674" s="58" t="s">
        <v>1287</v>
      </c>
      <c r="C674" s="52" t="s">
        <v>127</v>
      </c>
      <c r="D674" s="77">
        <v>39460</v>
      </c>
      <c r="E674" s="77">
        <f>D674*0.95</f>
        <v>37487</v>
      </c>
      <c r="F674" s="79">
        <f t="shared" si="25"/>
        <v>0.05</v>
      </c>
      <c r="G674" s="82"/>
    </row>
    <row r="675" spans="1:7">
      <c r="A675" s="47" t="s">
        <v>1271</v>
      </c>
      <c r="B675" s="58" t="s">
        <v>1288</v>
      </c>
      <c r="C675" s="59" t="s">
        <v>1289</v>
      </c>
      <c r="D675" s="77">
        <v>39600</v>
      </c>
      <c r="E675" s="77">
        <v>39600</v>
      </c>
      <c r="F675" s="79">
        <f t="shared" si="25"/>
        <v>0</v>
      </c>
      <c r="G675" s="82"/>
    </row>
    <row r="676" spans="1:7">
      <c r="A676" s="47" t="s">
        <v>1271</v>
      </c>
      <c r="B676" s="58" t="s">
        <v>1290</v>
      </c>
      <c r="C676" s="52" t="s">
        <v>1291</v>
      </c>
      <c r="D676" s="77">
        <v>9900</v>
      </c>
      <c r="E676" s="77">
        <v>9207</v>
      </c>
      <c r="F676" s="79">
        <f t="shared" si="25"/>
        <v>7.0000000000000007E-2</v>
      </c>
      <c r="G676" s="82"/>
    </row>
    <row r="677" spans="1:7">
      <c r="A677" s="47" t="s">
        <v>1271</v>
      </c>
      <c r="B677" s="58" t="s">
        <v>566</v>
      </c>
      <c r="C677" s="52" t="s">
        <v>1292</v>
      </c>
      <c r="D677" s="77">
        <v>1000000</v>
      </c>
      <c r="E677" s="77">
        <v>1000000</v>
      </c>
      <c r="F677" s="79">
        <f t="shared" si="25"/>
        <v>0</v>
      </c>
      <c r="G677" s="82"/>
    </row>
    <row r="678" spans="1:7">
      <c r="A678" s="47" t="s">
        <v>1271</v>
      </c>
      <c r="B678" s="58" t="s">
        <v>567</v>
      </c>
      <c r="C678" s="59" t="s">
        <v>1293</v>
      </c>
      <c r="D678" s="77">
        <v>3300</v>
      </c>
      <c r="E678" s="77">
        <v>3300</v>
      </c>
      <c r="F678" s="79">
        <f t="shared" si="25"/>
        <v>0</v>
      </c>
      <c r="G678" s="82"/>
    </row>
    <row r="679" spans="1:7">
      <c r="A679" s="47" t="s">
        <v>1271</v>
      </c>
      <c r="B679" s="58" t="s">
        <v>568</v>
      </c>
      <c r="C679" s="59" t="s">
        <v>569</v>
      </c>
      <c r="D679" s="77">
        <v>3300</v>
      </c>
      <c r="E679" s="77">
        <v>3300</v>
      </c>
      <c r="F679" s="79">
        <f t="shared" si="25"/>
        <v>0</v>
      </c>
      <c r="G679" s="82"/>
    </row>
    <row r="680" spans="1:7">
      <c r="A680" s="47" t="s">
        <v>1271</v>
      </c>
      <c r="B680" s="47" t="s">
        <v>1294</v>
      </c>
      <c r="C680" s="49" t="s">
        <v>1295</v>
      </c>
      <c r="D680" s="77">
        <v>70000</v>
      </c>
      <c r="E680" s="77">
        <v>70000</v>
      </c>
      <c r="F680" s="79">
        <f t="shared" si="25"/>
        <v>0</v>
      </c>
      <c r="G680" s="82"/>
    </row>
    <row r="681" spans="1:7">
      <c r="A681" s="47" t="s">
        <v>1271</v>
      </c>
      <c r="B681" s="58" t="s">
        <v>1296</v>
      </c>
      <c r="C681" s="52" t="s">
        <v>1297</v>
      </c>
      <c r="D681" s="77">
        <v>1100</v>
      </c>
      <c r="E681" s="77">
        <v>1100</v>
      </c>
      <c r="F681" s="79">
        <f t="shared" si="25"/>
        <v>0</v>
      </c>
      <c r="G681" s="82" t="s">
        <v>615</v>
      </c>
    </row>
    <row r="682" spans="1:7">
      <c r="A682" s="47" t="s">
        <v>1271</v>
      </c>
      <c r="B682" s="58" t="s">
        <v>1298</v>
      </c>
      <c r="C682" s="59" t="s">
        <v>1299</v>
      </c>
      <c r="D682" s="77">
        <v>15000</v>
      </c>
      <c r="E682" s="77">
        <v>13000</v>
      </c>
      <c r="F682" s="79">
        <f t="shared" si="25"/>
        <v>0.13333333333333333</v>
      </c>
      <c r="G682" s="82" t="s">
        <v>3402</v>
      </c>
    </row>
    <row r="683" spans="1:7">
      <c r="A683" s="47" t="s">
        <v>1271</v>
      </c>
      <c r="B683" s="58" t="s">
        <v>112</v>
      </c>
      <c r="C683" s="52" t="s">
        <v>570</v>
      </c>
      <c r="D683" s="77">
        <v>42900</v>
      </c>
      <c r="E683" s="77">
        <v>33000</v>
      </c>
      <c r="F683" s="79">
        <f t="shared" si="25"/>
        <v>0.23076923076923078</v>
      </c>
      <c r="G683" s="82"/>
    </row>
    <row r="684" spans="1:7">
      <c r="A684" s="47" t="s">
        <v>1271</v>
      </c>
      <c r="B684" s="58" t="s">
        <v>1300</v>
      </c>
      <c r="C684" s="52" t="s">
        <v>107</v>
      </c>
      <c r="D684" s="77">
        <v>770</v>
      </c>
      <c r="E684" s="77">
        <v>660</v>
      </c>
      <c r="F684" s="79">
        <f t="shared" si="25"/>
        <v>0.14285714285714285</v>
      </c>
      <c r="G684" s="82"/>
    </row>
    <row r="685" spans="1:7">
      <c r="A685" s="47" t="s">
        <v>1271</v>
      </c>
      <c r="B685" s="58" t="s">
        <v>1301</v>
      </c>
      <c r="C685" s="52" t="s">
        <v>1302</v>
      </c>
      <c r="D685" s="77">
        <v>11000</v>
      </c>
      <c r="E685" s="77">
        <v>11000</v>
      </c>
      <c r="F685" s="79">
        <f t="shared" si="25"/>
        <v>0</v>
      </c>
      <c r="G685" s="82"/>
    </row>
    <row r="686" spans="1:7">
      <c r="A686" s="47" t="s">
        <v>1271</v>
      </c>
      <c r="B686" s="58" t="s">
        <v>571</v>
      </c>
      <c r="C686" s="59" t="s">
        <v>1303</v>
      </c>
      <c r="D686" s="77">
        <v>15730</v>
      </c>
      <c r="E686" s="77">
        <v>14300</v>
      </c>
      <c r="F686" s="79">
        <f t="shared" si="25"/>
        <v>9.0909090909090912E-2</v>
      </c>
      <c r="G686" s="82"/>
    </row>
    <row r="687" spans="1:7">
      <c r="A687" s="47" t="s">
        <v>1271</v>
      </c>
      <c r="B687" s="58" t="s">
        <v>1304</v>
      </c>
      <c r="C687" s="59" t="s">
        <v>572</v>
      </c>
      <c r="D687" s="77">
        <v>1540</v>
      </c>
      <c r="E687" s="77">
        <v>1320</v>
      </c>
      <c r="F687" s="79">
        <f t="shared" si="25"/>
        <v>0.14285714285714285</v>
      </c>
      <c r="G687" s="82"/>
    </row>
    <row r="688" spans="1:7">
      <c r="A688" s="47"/>
      <c r="B688" s="52"/>
      <c r="C688" s="52"/>
      <c r="D688" s="77"/>
      <c r="E688" s="97"/>
      <c r="F688" s="79"/>
      <c r="G688" s="46"/>
    </row>
    <row r="689" spans="1:7">
      <c r="A689" s="47" t="s">
        <v>573</v>
      </c>
      <c r="B689" s="52" t="s">
        <v>1305</v>
      </c>
      <c r="C689" s="52" t="s">
        <v>574</v>
      </c>
      <c r="D689" s="77">
        <v>140000</v>
      </c>
      <c r="E689" s="77">
        <v>78000</v>
      </c>
      <c r="F689" s="79">
        <f t="shared" si="25"/>
        <v>0.44285714285714284</v>
      </c>
      <c r="G689" s="46" t="s">
        <v>616</v>
      </c>
    </row>
    <row r="690" spans="1:7">
      <c r="A690" s="47" t="s">
        <v>573</v>
      </c>
      <c r="B690" s="52" t="s">
        <v>1306</v>
      </c>
      <c r="C690" s="52" t="s">
        <v>575</v>
      </c>
      <c r="D690" s="77">
        <v>81490</v>
      </c>
      <c r="E690" s="77">
        <f>D690*0.97</f>
        <v>79045.3</v>
      </c>
      <c r="F690" s="79">
        <f t="shared" si="25"/>
        <v>2.9999999999999964E-2</v>
      </c>
      <c r="G690" s="46"/>
    </row>
    <row r="691" spans="1:7">
      <c r="A691" s="47" t="s">
        <v>573</v>
      </c>
      <c r="B691" s="52" t="s">
        <v>576</v>
      </c>
      <c r="C691" s="52" t="s">
        <v>1307</v>
      </c>
      <c r="D691" s="77">
        <v>81490</v>
      </c>
      <c r="E691" s="77">
        <f>D691*0.97</f>
        <v>79045.3</v>
      </c>
      <c r="F691" s="79">
        <f t="shared" si="25"/>
        <v>2.9999999999999964E-2</v>
      </c>
      <c r="G691" s="46" t="s">
        <v>617</v>
      </c>
    </row>
    <row r="692" spans="1:7">
      <c r="A692" s="47" t="s">
        <v>573</v>
      </c>
      <c r="B692" s="52" t="s">
        <v>1308</v>
      </c>
      <c r="C692" s="52" t="s">
        <v>1309</v>
      </c>
      <c r="D692" s="77">
        <v>81680</v>
      </c>
      <c r="E692" s="77">
        <f>D692*0.97</f>
        <v>79229.599999999991</v>
      </c>
      <c r="F692" s="79">
        <f t="shared" si="25"/>
        <v>3.0000000000000106E-2</v>
      </c>
      <c r="G692" s="46" t="s">
        <v>618</v>
      </c>
    </row>
    <row r="693" spans="1:7">
      <c r="A693" s="47" t="s">
        <v>573</v>
      </c>
      <c r="B693" s="52" t="s">
        <v>1310</v>
      </c>
      <c r="C693" s="52" t="s">
        <v>1309</v>
      </c>
      <c r="D693" s="77">
        <v>125460</v>
      </c>
      <c r="E693" s="77">
        <f>D693*0.97</f>
        <v>121696.2</v>
      </c>
      <c r="F693" s="79">
        <f t="shared" si="25"/>
        <v>3.0000000000000023E-2</v>
      </c>
      <c r="G693" s="46" t="s">
        <v>3403</v>
      </c>
    </row>
    <row r="694" spans="1:7">
      <c r="A694" s="47"/>
      <c r="B694" s="52"/>
      <c r="C694" s="52"/>
      <c r="D694" s="77"/>
      <c r="E694" s="77"/>
      <c r="F694" s="79" t="e">
        <f t="shared" si="25"/>
        <v>#DIV/0!</v>
      </c>
      <c r="G694" s="46"/>
    </row>
    <row r="695" spans="1:7">
      <c r="A695" s="47" t="s">
        <v>1311</v>
      </c>
      <c r="B695" s="52" t="s">
        <v>577</v>
      </c>
      <c r="C695" s="52" t="s">
        <v>1312</v>
      </c>
      <c r="D695" s="77">
        <v>516620</v>
      </c>
      <c r="E695" s="77">
        <f>D695*0.88</f>
        <v>454625.6</v>
      </c>
      <c r="F695" s="79">
        <f t="shared" si="25"/>
        <v>0.12000000000000005</v>
      </c>
      <c r="G695" s="46" t="s">
        <v>3404</v>
      </c>
    </row>
    <row r="696" spans="1:7">
      <c r="A696" s="47" t="s">
        <v>1311</v>
      </c>
      <c r="B696" s="52" t="s">
        <v>1313</v>
      </c>
      <c r="C696" s="52" t="s">
        <v>1312</v>
      </c>
      <c r="D696" s="77">
        <v>726410</v>
      </c>
      <c r="E696" s="77">
        <f t="shared" ref="E696:E751" si="26">D696*0.88</f>
        <v>639240.80000000005</v>
      </c>
      <c r="F696" s="79">
        <f t="shared" si="25"/>
        <v>0.11999999999999994</v>
      </c>
      <c r="G696" s="46" t="s">
        <v>3405</v>
      </c>
    </row>
    <row r="697" spans="1:7">
      <c r="A697" s="47" t="s">
        <v>1311</v>
      </c>
      <c r="B697" s="58" t="s">
        <v>1314</v>
      </c>
      <c r="C697" s="52" t="s">
        <v>1315</v>
      </c>
      <c r="D697" s="77">
        <v>919430</v>
      </c>
      <c r="E697" s="77">
        <f t="shared" si="26"/>
        <v>809098.4</v>
      </c>
      <c r="F697" s="79">
        <f t="shared" si="25"/>
        <v>0.11999999999999997</v>
      </c>
      <c r="G697" s="82"/>
    </row>
    <row r="698" spans="1:7">
      <c r="A698" s="47" t="s">
        <v>1311</v>
      </c>
      <c r="B698" s="58" t="s">
        <v>1316</v>
      </c>
      <c r="C698" s="52" t="s">
        <v>1317</v>
      </c>
      <c r="D698" s="77">
        <v>615490</v>
      </c>
      <c r="E698" s="77">
        <f t="shared" si="26"/>
        <v>541631.19999999995</v>
      </c>
      <c r="F698" s="79">
        <f t="shared" si="25"/>
        <v>0.12000000000000008</v>
      </c>
      <c r="G698" s="82"/>
    </row>
    <row r="699" spans="1:7">
      <c r="A699" s="47" t="s">
        <v>1311</v>
      </c>
      <c r="B699" s="58" t="s">
        <v>1318</v>
      </c>
      <c r="C699" s="52" t="s">
        <v>1319</v>
      </c>
      <c r="D699" s="77">
        <v>615490</v>
      </c>
      <c r="E699" s="77">
        <f t="shared" si="26"/>
        <v>541631.19999999995</v>
      </c>
      <c r="F699" s="79">
        <f t="shared" si="25"/>
        <v>0.12000000000000008</v>
      </c>
      <c r="G699" s="82"/>
    </row>
    <row r="700" spans="1:7">
      <c r="A700" s="47" t="s">
        <v>1311</v>
      </c>
      <c r="B700" s="58" t="s">
        <v>1320</v>
      </c>
      <c r="C700" s="52" t="s">
        <v>1321</v>
      </c>
      <c r="D700" s="77">
        <v>115710</v>
      </c>
      <c r="E700" s="77">
        <f t="shared" si="26"/>
        <v>101824.8</v>
      </c>
      <c r="F700" s="79">
        <f t="shared" si="25"/>
        <v>0.11999999999999998</v>
      </c>
      <c r="G700" s="82"/>
    </row>
    <row r="701" spans="1:7">
      <c r="A701" s="47" t="s">
        <v>1311</v>
      </c>
      <c r="B701" s="58" t="s">
        <v>1322</v>
      </c>
      <c r="C701" s="52" t="s">
        <v>578</v>
      </c>
      <c r="D701" s="77">
        <v>115710</v>
      </c>
      <c r="E701" s="77">
        <f t="shared" si="26"/>
        <v>101824.8</v>
      </c>
      <c r="F701" s="79">
        <f t="shared" si="25"/>
        <v>0.11999999999999998</v>
      </c>
      <c r="G701" s="82"/>
    </row>
    <row r="702" spans="1:7">
      <c r="A702" s="47" t="s">
        <v>1311</v>
      </c>
      <c r="B702" s="58" t="s">
        <v>579</v>
      </c>
      <c r="C702" s="52" t="s">
        <v>1323</v>
      </c>
      <c r="D702" s="77">
        <v>115710</v>
      </c>
      <c r="E702" s="77">
        <f t="shared" si="26"/>
        <v>101824.8</v>
      </c>
      <c r="F702" s="79">
        <f t="shared" si="25"/>
        <v>0.11999999999999998</v>
      </c>
      <c r="G702" s="82"/>
    </row>
    <row r="703" spans="1:7">
      <c r="A703" s="47" t="s">
        <v>1311</v>
      </c>
      <c r="B703" s="58" t="s">
        <v>1324</v>
      </c>
      <c r="C703" s="52" t="s">
        <v>1325</v>
      </c>
      <c r="D703" s="77">
        <v>259680</v>
      </c>
      <c r="E703" s="77">
        <f t="shared" si="26"/>
        <v>228518.39999999999</v>
      </c>
      <c r="F703" s="79">
        <f t="shared" si="25"/>
        <v>0.12000000000000002</v>
      </c>
      <c r="G703" s="82"/>
    </row>
    <row r="704" spans="1:7">
      <c r="A704" s="47" t="s">
        <v>1311</v>
      </c>
      <c r="B704" s="58" t="s">
        <v>1326</v>
      </c>
      <c r="C704" s="52" t="s">
        <v>1327</v>
      </c>
      <c r="D704" s="77">
        <v>259680</v>
      </c>
      <c r="E704" s="77">
        <f t="shared" si="26"/>
        <v>228518.39999999999</v>
      </c>
      <c r="F704" s="79">
        <f t="shared" si="25"/>
        <v>0.12000000000000002</v>
      </c>
      <c r="G704" s="82"/>
    </row>
    <row r="705" spans="1:7">
      <c r="A705" s="47" t="s">
        <v>1311</v>
      </c>
      <c r="B705" s="58" t="s">
        <v>1328</v>
      </c>
      <c r="C705" s="52" t="s">
        <v>1329</v>
      </c>
      <c r="D705" s="77">
        <v>900490</v>
      </c>
      <c r="E705" s="77">
        <f t="shared" si="26"/>
        <v>792431.2</v>
      </c>
      <c r="F705" s="79">
        <f t="shared" si="25"/>
        <v>0.12000000000000005</v>
      </c>
      <c r="G705" s="82"/>
    </row>
    <row r="706" spans="1:7">
      <c r="A706" s="47" t="s">
        <v>1311</v>
      </c>
      <c r="B706" s="58" t="s">
        <v>1330</v>
      </c>
      <c r="C706" s="52" t="s">
        <v>1331</v>
      </c>
      <c r="D706" s="77">
        <v>863400</v>
      </c>
      <c r="E706" s="77">
        <f t="shared" si="26"/>
        <v>759792</v>
      </c>
      <c r="F706" s="79">
        <f t="shared" si="25"/>
        <v>0.12</v>
      </c>
      <c r="G706" s="82"/>
    </row>
    <row r="707" spans="1:7">
      <c r="A707" s="47" t="s">
        <v>1311</v>
      </c>
      <c r="B707" s="58" t="s">
        <v>1332</v>
      </c>
      <c r="C707" s="52" t="s">
        <v>580</v>
      </c>
      <c r="D707" s="77">
        <v>799150</v>
      </c>
      <c r="E707" s="77">
        <f t="shared" si="26"/>
        <v>703252</v>
      </c>
      <c r="F707" s="79">
        <f t="shared" si="25"/>
        <v>0.12</v>
      </c>
      <c r="G707" s="82"/>
    </row>
    <row r="708" spans="1:7">
      <c r="A708" s="47" t="s">
        <v>1311</v>
      </c>
      <c r="B708" s="58" t="s">
        <v>581</v>
      </c>
      <c r="C708" s="52" t="s">
        <v>1333</v>
      </c>
      <c r="D708" s="77">
        <v>865000</v>
      </c>
      <c r="E708" s="77">
        <f t="shared" si="26"/>
        <v>761200</v>
      </c>
      <c r="F708" s="79">
        <f t="shared" si="25"/>
        <v>0.12</v>
      </c>
      <c r="G708" s="82"/>
    </row>
    <row r="709" spans="1:7">
      <c r="A709" s="47" t="s">
        <v>1311</v>
      </c>
      <c r="B709" s="58" t="s">
        <v>1334</v>
      </c>
      <c r="C709" s="52" t="s">
        <v>1335</v>
      </c>
      <c r="D709" s="77">
        <v>966490</v>
      </c>
      <c r="E709" s="77">
        <f t="shared" si="26"/>
        <v>850511.2</v>
      </c>
      <c r="F709" s="79">
        <f t="shared" si="25"/>
        <v>0.12000000000000005</v>
      </c>
      <c r="G709" s="82"/>
    </row>
    <row r="710" spans="1:7">
      <c r="A710" s="47" t="s">
        <v>1311</v>
      </c>
      <c r="B710" s="58" t="s">
        <v>1336</v>
      </c>
      <c r="C710" s="52" t="s">
        <v>1337</v>
      </c>
      <c r="D710" s="77">
        <v>966490</v>
      </c>
      <c r="E710" s="77">
        <f t="shared" si="26"/>
        <v>850511.2</v>
      </c>
      <c r="F710" s="79">
        <f t="shared" si="25"/>
        <v>0.12000000000000005</v>
      </c>
      <c r="G710" s="82"/>
    </row>
    <row r="711" spans="1:7">
      <c r="A711" s="47" t="s">
        <v>1311</v>
      </c>
      <c r="B711" s="58" t="s">
        <v>1338</v>
      </c>
      <c r="C711" s="52" t="s">
        <v>1339</v>
      </c>
      <c r="D711" s="77">
        <v>879140</v>
      </c>
      <c r="E711" s="77">
        <f t="shared" si="26"/>
        <v>773643.2</v>
      </c>
      <c r="F711" s="79">
        <f t="shared" si="25"/>
        <v>0.12000000000000005</v>
      </c>
      <c r="G711" s="82"/>
    </row>
    <row r="712" spans="1:7">
      <c r="A712" s="47" t="s">
        <v>1311</v>
      </c>
      <c r="B712" s="58" t="s">
        <v>1340</v>
      </c>
      <c r="C712" s="52" t="s">
        <v>856</v>
      </c>
      <c r="D712" s="77">
        <v>54780</v>
      </c>
      <c r="E712" s="77">
        <f t="shared" si="26"/>
        <v>48206.400000000001</v>
      </c>
      <c r="F712" s="79">
        <f t="shared" si="25"/>
        <v>0.11999999999999997</v>
      </c>
      <c r="G712" s="82"/>
    </row>
    <row r="713" spans="1:7">
      <c r="A713" s="47" t="s">
        <v>1311</v>
      </c>
      <c r="B713" s="58" t="s">
        <v>1341</v>
      </c>
      <c r="C713" s="52" t="s">
        <v>1342</v>
      </c>
      <c r="D713" s="77">
        <v>54780</v>
      </c>
      <c r="E713" s="77">
        <f t="shared" si="26"/>
        <v>48206.400000000001</v>
      </c>
      <c r="F713" s="79">
        <f t="shared" si="25"/>
        <v>0.11999999999999997</v>
      </c>
      <c r="G713" s="82"/>
    </row>
    <row r="714" spans="1:7">
      <c r="A714" s="47" t="s">
        <v>1311</v>
      </c>
      <c r="B714" s="58" t="s">
        <v>582</v>
      </c>
      <c r="C714" s="52" t="s">
        <v>583</v>
      </c>
      <c r="D714" s="77">
        <v>40560</v>
      </c>
      <c r="E714" s="77">
        <v>35690</v>
      </c>
      <c r="F714" s="79">
        <f t="shared" si="25"/>
        <v>0.12006903353057199</v>
      </c>
      <c r="G714" s="82"/>
    </row>
    <row r="715" spans="1:7">
      <c r="A715" s="47" t="s">
        <v>1311</v>
      </c>
      <c r="B715" s="58" t="s">
        <v>584</v>
      </c>
      <c r="C715" s="52" t="s">
        <v>585</v>
      </c>
      <c r="D715" s="77">
        <v>198140</v>
      </c>
      <c r="E715" s="77">
        <f t="shared" si="26"/>
        <v>174363.2</v>
      </c>
      <c r="F715" s="79">
        <f t="shared" si="25"/>
        <v>0.11999999999999994</v>
      </c>
      <c r="G715" s="82"/>
    </row>
    <row r="716" spans="1:7">
      <c r="A716" s="47" t="s">
        <v>1311</v>
      </c>
      <c r="B716" s="58" t="s">
        <v>1343</v>
      </c>
      <c r="C716" s="52" t="s">
        <v>1344</v>
      </c>
      <c r="D716" s="77">
        <v>177410</v>
      </c>
      <c r="E716" s="77">
        <f t="shared" si="26"/>
        <v>156120.79999999999</v>
      </c>
      <c r="F716" s="79">
        <f t="shared" si="25"/>
        <v>0.12000000000000006</v>
      </c>
      <c r="G716" s="82"/>
    </row>
    <row r="717" spans="1:7">
      <c r="A717" s="47" t="s">
        <v>1311</v>
      </c>
      <c r="B717" s="50" t="s">
        <v>586</v>
      </c>
      <c r="C717" s="52" t="s">
        <v>587</v>
      </c>
      <c r="D717" s="77">
        <v>148180</v>
      </c>
      <c r="E717" s="77">
        <f t="shared" si="26"/>
        <v>130398.39999999999</v>
      </c>
      <c r="F717" s="79">
        <f t="shared" si="25"/>
        <v>0.12000000000000004</v>
      </c>
      <c r="G717" s="82"/>
    </row>
    <row r="718" spans="1:7">
      <c r="A718" s="47" t="s">
        <v>1311</v>
      </c>
      <c r="B718" s="58" t="s">
        <v>1345</v>
      </c>
      <c r="C718" s="52" t="s">
        <v>588</v>
      </c>
      <c r="D718" s="77">
        <v>121841</v>
      </c>
      <c r="E718" s="77">
        <f t="shared" si="26"/>
        <v>107220.08</v>
      </c>
      <c r="F718" s="79">
        <f t="shared" si="25"/>
        <v>0.11999999999999998</v>
      </c>
      <c r="G718" s="82"/>
    </row>
    <row r="719" spans="1:7">
      <c r="A719" s="47" t="s">
        <v>1311</v>
      </c>
      <c r="B719" s="58" t="s">
        <v>589</v>
      </c>
      <c r="C719" s="52" t="s">
        <v>1346</v>
      </c>
      <c r="D719" s="77">
        <v>532850</v>
      </c>
      <c r="E719" s="77">
        <f t="shared" si="26"/>
        <v>468908</v>
      </c>
      <c r="F719" s="79">
        <f t="shared" si="25"/>
        <v>0.12</v>
      </c>
      <c r="G719" s="82"/>
    </row>
    <row r="720" spans="1:7">
      <c r="A720" s="47" t="s">
        <v>1311</v>
      </c>
      <c r="B720" s="50" t="s">
        <v>1347</v>
      </c>
      <c r="C720" s="52" t="s">
        <v>590</v>
      </c>
      <c r="D720" s="77">
        <v>532850</v>
      </c>
      <c r="E720" s="77">
        <v>468900</v>
      </c>
      <c r="F720" s="79">
        <f t="shared" ref="F720:F794" si="27">(D720-E720)/D720</f>
        <v>0.12001501360608051</v>
      </c>
      <c r="G720" s="82"/>
    </row>
    <row r="721" spans="1:7">
      <c r="A721" s="47" t="s">
        <v>1311</v>
      </c>
      <c r="B721" s="58" t="s">
        <v>1348</v>
      </c>
      <c r="C721" s="60" t="s">
        <v>591</v>
      </c>
      <c r="D721" s="77">
        <v>564640</v>
      </c>
      <c r="E721" s="77">
        <f t="shared" si="26"/>
        <v>496883.20000000001</v>
      </c>
      <c r="F721" s="79">
        <f t="shared" si="27"/>
        <v>0.11999999999999998</v>
      </c>
      <c r="G721" s="82"/>
    </row>
    <row r="722" spans="1:7">
      <c r="A722" s="47" t="s">
        <v>1311</v>
      </c>
      <c r="B722" s="58" t="s">
        <v>592</v>
      </c>
      <c r="C722" s="60" t="s">
        <v>207</v>
      </c>
      <c r="D722" s="77">
        <v>564640</v>
      </c>
      <c r="E722" s="77">
        <v>496880</v>
      </c>
      <c r="F722" s="79">
        <f t="shared" si="27"/>
        <v>0.12000566732785492</v>
      </c>
      <c r="G722" s="82"/>
    </row>
    <row r="723" spans="1:7">
      <c r="A723" s="47" t="s">
        <v>1311</v>
      </c>
      <c r="B723" s="58" t="s">
        <v>593</v>
      </c>
      <c r="C723" s="52" t="s">
        <v>122</v>
      </c>
      <c r="D723" s="77">
        <v>564640</v>
      </c>
      <c r="E723" s="77">
        <f t="shared" si="26"/>
        <v>496883.20000000001</v>
      </c>
      <c r="F723" s="79">
        <f t="shared" si="27"/>
        <v>0.11999999999999998</v>
      </c>
      <c r="G723" s="82"/>
    </row>
    <row r="724" spans="1:7">
      <c r="A724" s="47" t="s">
        <v>1311</v>
      </c>
      <c r="B724" s="58" t="s">
        <v>1349</v>
      </c>
      <c r="C724" s="52" t="s">
        <v>594</v>
      </c>
      <c r="D724" s="77">
        <v>532850</v>
      </c>
      <c r="E724" s="77">
        <f t="shared" si="26"/>
        <v>468908</v>
      </c>
      <c r="F724" s="79">
        <f t="shared" si="27"/>
        <v>0.12</v>
      </c>
      <c r="G724" s="82"/>
    </row>
    <row r="725" spans="1:7">
      <c r="A725" s="47" t="s">
        <v>1311</v>
      </c>
      <c r="B725" s="58" t="s">
        <v>595</v>
      </c>
      <c r="C725" s="52" t="s">
        <v>218</v>
      </c>
      <c r="D725" s="77">
        <v>564640</v>
      </c>
      <c r="E725" s="77">
        <f t="shared" si="26"/>
        <v>496883.20000000001</v>
      </c>
      <c r="F725" s="79">
        <f t="shared" si="27"/>
        <v>0.11999999999999998</v>
      </c>
      <c r="G725" s="82"/>
    </row>
    <row r="726" spans="1:7">
      <c r="A726" s="47" t="s">
        <v>1311</v>
      </c>
      <c r="B726" s="58" t="s">
        <v>596</v>
      </c>
      <c r="C726" s="52" t="s">
        <v>1350</v>
      </c>
      <c r="D726" s="77">
        <v>564640</v>
      </c>
      <c r="E726" s="77">
        <f t="shared" si="26"/>
        <v>496883.20000000001</v>
      </c>
      <c r="F726" s="79">
        <f t="shared" si="27"/>
        <v>0.11999999999999998</v>
      </c>
      <c r="G726" s="82"/>
    </row>
    <row r="727" spans="1:7">
      <c r="A727" s="47" t="s">
        <v>1311</v>
      </c>
      <c r="B727" s="58" t="s">
        <v>1351</v>
      </c>
      <c r="C727" s="52" t="s">
        <v>1352</v>
      </c>
      <c r="D727" s="77">
        <v>564640</v>
      </c>
      <c r="E727" s="77">
        <v>496880</v>
      </c>
      <c r="F727" s="79">
        <f t="shared" si="27"/>
        <v>0.12000566732785492</v>
      </c>
      <c r="G727" s="82"/>
    </row>
    <row r="728" spans="1:7">
      <c r="A728" s="47" t="s">
        <v>1311</v>
      </c>
      <c r="B728" s="50" t="s">
        <v>1353</v>
      </c>
      <c r="C728" s="52" t="s">
        <v>123</v>
      </c>
      <c r="D728" s="77">
        <v>564640</v>
      </c>
      <c r="E728" s="77">
        <f t="shared" si="26"/>
        <v>496883.20000000001</v>
      </c>
      <c r="F728" s="79">
        <f t="shared" si="27"/>
        <v>0.11999999999999998</v>
      </c>
      <c r="G728" s="82"/>
    </row>
    <row r="729" spans="1:7">
      <c r="A729" s="47" t="s">
        <v>1311</v>
      </c>
      <c r="B729" s="50" t="s">
        <v>1354</v>
      </c>
      <c r="C729" s="52" t="s">
        <v>1355</v>
      </c>
      <c r="D729" s="77">
        <v>564640</v>
      </c>
      <c r="E729" s="77">
        <f t="shared" si="26"/>
        <v>496883.20000000001</v>
      </c>
      <c r="F729" s="79">
        <f t="shared" si="27"/>
        <v>0.11999999999999998</v>
      </c>
      <c r="G729" s="82"/>
    </row>
    <row r="730" spans="1:7">
      <c r="A730" s="47" t="s">
        <v>1356</v>
      </c>
      <c r="B730" s="58" t="s">
        <v>1357</v>
      </c>
      <c r="C730" s="52" t="s">
        <v>1358</v>
      </c>
      <c r="D730" s="77">
        <v>564640</v>
      </c>
      <c r="E730" s="77">
        <f t="shared" si="26"/>
        <v>496883.20000000001</v>
      </c>
      <c r="F730" s="79">
        <f t="shared" si="27"/>
        <v>0.11999999999999998</v>
      </c>
      <c r="G730" s="82"/>
    </row>
    <row r="731" spans="1:7">
      <c r="A731" s="47" t="s">
        <v>1356</v>
      </c>
      <c r="B731" s="58" t="s">
        <v>1359</v>
      </c>
      <c r="C731" s="52" t="s">
        <v>1360</v>
      </c>
      <c r="D731" s="77">
        <v>177280</v>
      </c>
      <c r="E731" s="77">
        <v>156000</v>
      </c>
      <c r="F731" s="79">
        <f t="shared" si="27"/>
        <v>0.12003610108303249</v>
      </c>
      <c r="G731" s="82"/>
    </row>
    <row r="732" spans="1:7">
      <c r="A732" s="47" t="s">
        <v>1356</v>
      </c>
      <c r="B732" s="58" t="s">
        <v>1361</v>
      </c>
      <c r="C732" s="52" t="s">
        <v>1362</v>
      </c>
      <c r="D732" s="77">
        <v>639430</v>
      </c>
      <c r="E732" s="77">
        <f t="shared" si="26"/>
        <v>562698.4</v>
      </c>
      <c r="F732" s="79">
        <f t="shared" si="27"/>
        <v>0.11999999999999997</v>
      </c>
      <c r="G732" s="82"/>
    </row>
    <row r="733" spans="1:7">
      <c r="A733" s="47" t="s">
        <v>1356</v>
      </c>
      <c r="B733" s="50" t="s">
        <v>1363</v>
      </c>
      <c r="C733" s="52" t="s">
        <v>1364</v>
      </c>
      <c r="D733" s="77">
        <v>88300</v>
      </c>
      <c r="E733" s="77">
        <f t="shared" si="26"/>
        <v>77704</v>
      </c>
      <c r="F733" s="79">
        <f t="shared" si="27"/>
        <v>0.12</v>
      </c>
      <c r="G733" s="82"/>
    </row>
    <row r="734" spans="1:7">
      <c r="A734" s="47" t="s">
        <v>1365</v>
      </c>
      <c r="B734" s="58" t="s">
        <v>1366</v>
      </c>
      <c r="C734" s="52" t="s">
        <v>1367</v>
      </c>
      <c r="D734" s="77">
        <v>132450</v>
      </c>
      <c r="E734" s="77">
        <f t="shared" si="26"/>
        <v>116556</v>
      </c>
      <c r="F734" s="79">
        <f t="shared" si="27"/>
        <v>0.12</v>
      </c>
      <c r="G734" s="82"/>
    </row>
    <row r="735" spans="1:7">
      <c r="A735" s="47" t="s">
        <v>1365</v>
      </c>
      <c r="B735" s="50" t="s">
        <v>1368</v>
      </c>
      <c r="C735" s="52" t="s">
        <v>1369</v>
      </c>
      <c r="D735" s="77">
        <v>105500</v>
      </c>
      <c r="E735" s="77">
        <f t="shared" si="26"/>
        <v>92840</v>
      </c>
      <c r="F735" s="79">
        <f t="shared" si="27"/>
        <v>0.12</v>
      </c>
      <c r="G735" s="82"/>
    </row>
    <row r="736" spans="1:7">
      <c r="A736" s="47" t="s">
        <v>1365</v>
      </c>
      <c r="B736" s="50" t="s">
        <v>1370</v>
      </c>
      <c r="C736" s="52" t="s">
        <v>1371</v>
      </c>
      <c r="D736" s="77">
        <v>107080</v>
      </c>
      <c r="E736" s="77">
        <v>94230</v>
      </c>
      <c r="F736" s="79">
        <f t="shared" si="27"/>
        <v>0.12000373552484124</v>
      </c>
      <c r="G736" s="82"/>
    </row>
    <row r="737" spans="1:7">
      <c r="A737" s="47" t="s">
        <v>1365</v>
      </c>
      <c r="B737" s="58" t="s">
        <v>1372</v>
      </c>
      <c r="C737" s="52" t="s">
        <v>1373</v>
      </c>
      <c r="D737" s="77">
        <v>105500</v>
      </c>
      <c r="E737" s="77">
        <f t="shared" si="26"/>
        <v>92840</v>
      </c>
      <c r="F737" s="79">
        <f t="shared" si="27"/>
        <v>0.12</v>
      </c>
      <c r="G737" s="82"/>
    </row>
    <row r="738" spans="1:7">
      <c r="A738" s="47" t="s">
        <v>1365</v>
      </c>
      <c r="B738" s="58" t="s">
        <v>1374</v>
      </c>
      <c r="C738" s="52" t="s">
        <v>1375</v>
      </c>
      <c r="D738" s="77">
        <v>107080</v>
      </c>
      <c r="E738" s="77">
        <v>94230</v>
      </c>
      <c r="F738" s="79">
        <f t="shared" si="27"/>
        <v>0.12000373552484124</v>
      </c>
      <c r="G738" s="82"/>
    </row>
    <row r="739" spans="1:7">
      <c r="A739" s="47" t="s">
        <v>1365</v>
      </c>
      <c r="B739" s="58" t="s">
        <v>1376</v>
      </c>
      <c r="C739" s="52" t="s">
        <v>1377</v>
      </c>
      <c r="D739" s="77">
        <v>117220</v>
      </c>
      <c r="E739" s="77">
        <f t="shared" si="26"/>
        <v>103153.60000000001</v>
      </c>
      <c r="F739" s="79">
        <f t="shared" si="27"/>
        <v>0.11999999999999995</v>
      </c>
      <c r="G739" s="82"/>
    </row>
    <row r="740" spans="1:7">
      <c r="A740" s="47" t="s">
        <v>1365</v>
      </c>
      <c r="B740" s="58" t="s">
        <v>1378</v>
      </c>
      <c r="C740" s="52" t="s">
        <v>1379</v>
      </c>
      <c r="D740" s="77">
        <v>99450</v>
      </c>
      <c r="E740" s="77">
        <f t="shared" si="26"/>
        <v>87516</v>
      </c>
      <c r="F740" s="79">
        <f t="shared" si="27"/>
        <v>0.12</v>
      </c>
      <c r="G740" s="82"/>
    </row>
    <row r="741" spans="1:7">
      <c r="A741" s="47" t="s">
        <v>1365</v>
      </c>
      <c r="B741" s="58" t="s">
        <v>1380</v>
      </c>
      <c r="C741" s="52" t="s">
        <v>1381</v>
      </c>
      <c r="D741" s="77">
        <v>169590</v>
      </c>
      <c r="E741" s="77">
        <f t="shared" si="26"/>
        <v>149239.20000000001</v>
      </c>
      <c r="F741" s="79">
        <f t="shared" si="27"/>
        <v>0.11999999999999993</v>
      </c>
      <c r="G741" s="82"/>
    </row>
    <row r="742" spans="1:7">
      <c r="A742" s="47" t="s">
        <v>1365</v>
      </c>
      <c r="B742" s="50" t="s">
        <v>1382</v>
      </c>
      <c r="C742" s="52" t="s">
        <v>1383</v>
      </c>
      <c r="D742" s="77">
        <v>169590</v>
      </c>
      <c r="E742" s="77">
        <f t="shared" si="26"/>
        <v>149239.20000000001</v>
      </c>
      <c r="F742" s="79">
        <f t="shared" si="27"/>
        <v>0.11999999999999993</v>
      </c>
      <c r="G742" s="82"/>
    </row>
    <row r="743" spans="1:7">
      <c r="A743" s="47" t="s">
        <v>1365</v>
      </c>
      <c r="B743" s="58" t="s">
        <v>1384</v>
      </c>
      <c r="C743" s="52" t="s">
        <v>1385</v>
      </c>
      <c r="D743" s="77">
        <v>169590</v>
      </c>
      <c r="E743" s="77">
        <f t="shared" si="26"/>
        <v>149239.20000000001</v>
      </c>
      <c r="F743" s="79">
        <f t="shared" si="27"/>
        <v>0.11999999999999993</v>
      </c>
      <c r="G743" s="82"/>
    </row>
    <row r="744" spans="1:7">
      <c r="A744" s="47" t="s">
        <v>1365</v>
      </c>
      <c r="B744" s="58" t="s">
        <v>1386</v>
      </c>
      <c r="C744" s="52" t="s">
        <v>1387</v>
      </c>
      <c r="D744" s="77">
        <v>169590</v>
      </c>
      <c r="E744" s="77">
        <f t="shared" si="26"/>
        <v>149239.20000000001</v>
      </c>
      <c r="F744" s="79">
        <f t="shared" si="27"/>
        <v>0.11999999999999993</v>
      </c>
      <c r="G744" s="82"/>
    </row>
    <row r="745" spans="1:7">
      <c r="A745" s="47" t="s">
        <v>1365</v>
      </c>
      <c r="B745" s="58" t="s">
        <v>1388</v>
      </c>
      <c r="C745" s="52" t="s">
        <v>1389</v>
      </c>
      <c r="D745" s="77">
        <v>169590</v>
      </c>
      <c r="E745" s="77">
        <f t="shared" si="26"/>
        <v>149239.20000000001</v>
      </c>
      <c r="F745" s="79">
        <f t="shared" si="27"/>
        <v>0.11999999999999993</v>
      </c>
      <c r="G745" s="82"/>
    </row>
    <row r="746" spans="1:7">
      <c r="A746" s="47" t="s">
        <v>1365</v>
      </c>
      <c r="B746" s="58" t="s">
        <v>1390</v>
      </c>
      <c r="C746" s="52" t="s">
        <v>214</v>
      </c>
      <c r="D746" s="77">
        <v>175600</v>
      </c>
      <c r="E746" s="77">
        <v>154520</v>
      </c>
      <c r="F746" s="79">
        <f t="shared" si="27"/>
        <v>0.12004555808656037</v>
      </c>
      <c r="G746" s="82"/>
    </row>
    <row r="747" spans="1:7">
      <c r="A747" s="47" t="s">
        <v>1365</v>
      </c>
      <c r="B747" s="58" t="s">
        <v>1391</v>
      </c>
      <c r="C747" s="52" t="s">
        <v>1392</v>
      </c>
      <c r="D747" s="77">
        <v>88670</v>
      </c>
      <c r="E747" s="77">
        <f t="shared" si="26"/>
        <v>78029.600000000006</v>
      </c>
      <c r="F747" s="79">
        <f t="shared" si="27"/>
        <v>0.11999999999999994</v>
      </c>
      <c r="G747" s="82"/>
    </row>
    <row r="748" spans="1:7">
      <c r="A748" s="47" t="s">
        <v>1365</v>
      </c>
      <c r="B748" s="58" t="s">
        <v>1393</v>
      </c>
      <c r="C748" s="52" t="s">
        <v>1394</v>
      </c>
      <c r="D748" s="77">
        <v>177920</v>
      </c>
      <c r="E748" s="77">
        <f t="shared" si="26"/>
        <v>156569.60000000001</v>
      </c>
      <c r="F748" s="79">
        <f t="shared" si="27"/>
        <v>0.11999999999999997</v>
      </c>
      <c r="G748" s="82"/>
    </row>
    <row r="749" spans="1:7">
      <c r="A749" s="47" t="s">
        <v>1365</v>
      </c>
      <c r="B749" s="58" t="s">
        <v>1395</v>
      </c>
      <c r="C749" s="52" t="s">
        <v>1396</v>
      </c>
      <c r="D749" s="77">
        <v>177920</v>
      </c>
      <c r="E749" s="77">
        <f t="shared" si="26"/>
        <v>156569.60000000001</v>
      </c>
      <c r="F749" s="79">
        <f t="shared" si="27"/>
        <v>0.11999999999999997</v>
      </c>
      <c r="G749" s="82"/>
    </row>
    <row r="750" spans="1:7">
      <c r="A750" s="47" t="s">
        <v>1365</v>
      </c>
      <c r="B750" s="58" t="s">
        <v>1397</v>
      </c>
      <c r="C750" s="52" t="s">
        <v>1398</v>
      </c>
      <c r="D750" s="77">
        <v>285480</v>
      </c>
      <c r="E750" s="77">
        <f t="shared" si="26"/>
        <v>251222.39999999999</v>
      </c>
      <c r="F750" s="79">
        <f t="shared" si="27"/>
        <v>0.12000000000000002</v>
      </c>
      <c r="G750" s="82"/>
    </row>
    <row r="751" spans="1:7">
      <c r="A751" s="47" t="s">
        <v>1365</v>
      </c>
      <c r="B751" s="58" t="s">
        <v>1399</v>
      </c>
      <c r="C751" s="52" t="s">
        <v>1400</v>
      </c>
      <c r="D751" s="77">
        <v>568630</v>
      </c>
      <c r="E751" s="77">
        <f t="shared" si="26"/>
        <v>500394.4</v>
      </c>
      <c r="F751" s="79">
        <f t="shared" si="27"/>
        <v>0.11999999999999995</v>
      </c>
      <c r="G751" s="82"/>
    </row>
    <row r="752" spans="1:7">
      <c r="A752" s="47" t="s">
        <v>1365</v>
      </c>
      <c r="B752" s="58" t="s">
        <v>1401</v>
      </c>
      <c r="C752" s="52" t="s">
        <v>1402</v>
      </c>
      <c r="D752" s="77">
        <v>583650</v>
      </c>
      <c r="E752" s="77">
        <v>542790</v>
      </c>
      <c r="F752" s="79">
        <f t="shared" si="27"/>
        <v>7.0007710100231296E-2</v>
      </c>
      <c r="G752" s="82"/>
    </row>
    <row r="753" spans="1:7">
      <c r="A753" s="47" t="s">
        <v>1365</v>
      </c>
      <c r="B753" s="58" t="s">
        <v>1403</v>
      </c>
      <c r="C753" s="52" t="s">
        <v>1404</v>
      </c>
      <c r="D753" s="77">
        <v>568630</v>
      </c>
      <c r="E753" s="77">
        <f>D753*0.88</f>
        <v>500394.4</v>
      </c>
      <c r="F753" s="79">
        <f t="shared" si="27"/>
        <v>0.11999999999999995</v>
      </c>
      <c r="G753" s="82"/>
    </row>
    <row r="754" spans="1:7">
      <c r="A754" s="47" t="s">
        <v>1365</v>
      </c>
      <c r="B754" s="58" t="s">
        <v>1405</v>
      </c>
      <c r="C754" s="52" t="s">
        <v>1406</v>
      </c>
      <c r="D754" s="77">
        <v>568630</v>
      </c>
      <c r="E754" s="77">
        <f t="shared" ref="E754:E799" si="28">D754*0.88</f>
        <v>500394.4</v>
      </c>
      <c r="F754" s="79">
        <f t="shared" si="27"/>
        <v>0.11999999999999995</v>
      </c>
      <c r="G754" s="82"/>
    </row>
    <row r="755" spans="1:7">
      <c r="A755" s="47" t="s">
        <v>1365</v>
      </c>
      <c r="B755" s="58" t="s">
        <v>1407</v>
      </c>
      <c r="C755" s="52" t="s">
        <v>1408</v>
      </c>
      <c r="D755" s="77">
        <v>583650</v>
      </c>
      <c r="E755" s="77">
        <f t="shared" si="28"/>
        <v>513612</v>
      </c>
      <c r="F755" s="79">
        <f t="shared" si="27"/>
        <v>0.12</v>
      </c>
      <c r="G755" s="82"/>
    </row>
    <row r="756" spans="1:7">
      <c r="A756" s="47" t="s">
        <v>1365</v>
      </c>
      <c r="B756" s="58" t="s">
        <v>1409</v>
      </c>
      <c r="C756" s="52" t="s">
        <v>1410</v>
      </c>
      <c r="D756" s="77">
        <v>298640</v>
      </c>
      <c r="E756" s="77">
        <v>262800</v>
      </c>
      <c r="F756" s="79">
        <f t="shared" si="27"/>
        <v>0.12001071524243236</v>
      </c>
      <c r="G756" s="82"/>
    </row>
    <row r="757" spans="1:7">
      <c r="A757" s="47" t="s">
        <v>1365</v>
      </c>
      <c r="B757" s="58" t="s">
        <v>1411</v>
      </c>
      <c r="C757" s="52" t="s">
        <v>1412</v>
      </c>
      <c r="D757" s="77">
        <v>330990</v>
      </c>
      <c r="E757" s="77">
        <f t="shared" si="28"/>
        <v>291271.2</v>
      </c>
      <c r="F757" s="79">
        <f t="shared" si="27"/>
        <v>0.11999999999999997</v>
      </c>
      <c r="G757" s="82"/>
    </row>
    <row r="758" spans="1:7">
      <c r="A758" s="47" t="s">
        <v>1365</v>
      </c>
      <c r="B758" s="58" t="s">
        <v>1413</v>
      </c>
      <c r="C758" s="52" t="s">
        <v>1414</v>
      </c>
      <c r="D758" s="77">
        <v>330990</v>
      </c>
      <c r="E758" s="77">
        <f t="shared" si="28"/>
        <v>291271.2</v>
      </c>
      <c r="F758" s="79">
        <f t="shared" si="27"/>
        <v>0.11999999999999997</v>
      </c>
      <c r="G758" s="82"/>
    </row>
    <row r="759" spans="1:7">
      <c r="A759" s="47" t="s">
        <v>1365</v>
      </c>
      <c r="B759" s="58" t="s">
        <v>1415</v>
      </c>
      <c r="C759" s="52" t="s">
        <v>1416</v>
      </c>
      <c r="D759" s="77">
        <v>330990</v>
      </c>
      <c r="E759" s="77">
        <f t="shared" si="28"/>
        <v>291271.2</v>
      </c>
      <c r="F759" s="79">
        <f t="shared" si="27"/>
        <v>0.11999999999999997</v>
      </c>
      <c r="G759" s="82"/>
    </row>
    <row r="760" spans="1:7">
      <c r="A760" s="47" t="s">
        <v>1365</v>
      </c>
      <c r="B760" s="58" t="s">
        <v>1417</v>
      </c>
      <c r="C760" s="52" t="s">
        <v>1418</v>
      </c>
      <c r="D760" s="77">
        <v>140440</v>
      </c>
      <c r="E760" s="77">
        <v>123580</v>
      </c>
      <c r="F760" s="79">
        <f t="shared" si="27"/>
        <v>0.12005126744517232</v>
      </c>
      <c r="G760" s="82"/>
    </row>
    <row r="761" spans="1:7">
      <c r="A761" s="47" t="s">
        <v>1365</v>
      </c>
      <c r="B761" s="58" t="s">
        <v>1419</v>
      </c>
      <c r="C761" s="52" t="s">
        <v>1420</v>
      </c>
      <c r="D761" s="77">
        <v>142790</v>
      </c>
      <c r="E761" s="77">
        <f t="shared" si="28"/>
        <v>125655.2</v>
      </c>
      <c r="F761" s="79">
        <f t="shared" si="27"/>
        <v>0.12000000000000002</v>
      </c>
      <c r="G761" s="82"/>
    </row>
    <row r="762" spans="1:7">
      <c r="A762" s="47" t="s">
        <v>1365</v>
      </c>
      <c r="B762" s="58" t="s">
        <v>1421</v>
      </c>
      <c r="C762" s="52" t="s">
        <v>1422</v>
      </c>
      <c r="D762" s="77">
        <v>92020</v>
      </c>
      <c r="E762" s="77">
        <f t="shared" si="28"/>
        <v>80977.600000000006</v>
      </c>
      <c r="F762" s="79">
        <f t="shared" si="27"/>
        <v>0.11999999999999994</v>
      </c>
      <c r="G762" s="82"/>
    </row>
    <row r="763" spans="1:7">
      <c r="A763" s="47" t="s">
        <v>1365</v>
      </c>
      <c r="B763" s="58" t="s">
        <v>1423</v>
      </c>
      <c r="C763" s="52" t="s">
        <v>1424</v>
      </c>
      <c r="D763" s="77">
        <v>177280</v>
      </c>
      <c r="E763" s="77">
        <f t="shared" si="28"/>
        <v>156006.39999999999</v>
      </c>
      <c r="F763" s="79">
        <f t="shared" si="27"/>
        <v>0.12000000000000004</v>
      </c>
      <c r="G763" s="82" t="s">
        <v>619</v>
      </c>
    </row>
    <row r="764" spans="1:7">
      <c r="A764" s="47" t="s">
        <v>1365</v>
      </c>
      <c r="B764" s="58" t="s">
        <v>1425</v>
      </c>
      <c r="C764" s="52" t="s">
        <v>1424</v>
      </c>
      <c r="D764" s="77">
        <v>177280</v>
      </c>
      <c r="E764" s="77">
        <f t="shared" si="28"/>
        <v>156006.39999999999</v>
      </c>
      <c r="F764" s="79">
        <f>(D764-E764)/D764</f>
        <v>0.12000000000000004</v>
      </c>
      <c r="G764" s="82" t="s">
        <v>620</v>
      </c>
    </row>
    <row r="765" spans="1:7">
      <c r="A765" s="47" t="s">
        <v>1365</v>
      </c>
      <c r="B765" s="58" t="s">
        <v>1426</v>
      </c>
      <c r="C765" s="52" t="s">
        <v>1427</v>
      </c>
      <c r="D765" s="77">
        <v>142790</v>
      </c>
      <c r="E765" s="77">
        <f t="shared" si="28"/>
        <v>125655.2</v>
      </c>
      <c r="F765" s="79">
        <f t="shared" si="27"/>
        <v>0.12000000000000002</v>
      </c>
      <c r="G765" s="82"/>
    </row>
    <row r="766" spans="1:7">
      <c r="A766" s="47" t="s">
        <v>1365</v>
      </c>
      <c r="B766" s="58" t="s">
        <v>1428</v>
      </c>
      <c r="C766" s="52" t="s">
        <v>1429</v>
      </c>
      <c r="D766" s="77">
        <v>113980</v>
      </c>
      <c r="E766" s="77">
        <v>100300</v>
      </c>
      <c r="F766" s="79">
        <f t="shared" si="27"/>
        <v>0.12002105632567117</v>
      </c>
      <c r="G766" s="82"/>
    </row>
    <row r="767" spans="1:7">
      <c r="A767" s="47" t="s">
        <v>1365</v>
      </c>
      <c r="B767" s="58" t="s">
        <v>1430</v>
      </c>
      <c r="C767" s="52" t="s">
        <v>1431</v>
      </c>
      <c r="D767" s="77">
        <v>142780</v>
      </c>
      <c r="E767" s="77">
        <f t="shared" si="28"/>
        <v>125646.39999999999</v>
      </c>
      <c r="F767" s="79">
        <f t="shared" si="27"/>
        <v>0.12000000000000004</v>
      </c>
      <c r="G767" s="82"/>
    </row>
    <row r="768" spans="1:7">
      <c r="A768" s="47" t="s">
        <v>1365</v>
      </c>
      <c r="B768" s="58" t="s">
        <v>1432</v>
      </c>
      <c r="C768" s="52" t="s">
        <v>1433</v>
      </c>
      <c r="D768" s="77">
        <v>142780</v>
      </c>
      <c r="E768" s="77">
        <f t="shared" si="28"/>
        <v>125646.39999999999</v>
      </c>
      <c r="F768" s="79">
        <f t="shared" si="27"/>
        <v>0.12000000000000004</v>
      </c>
      <c r="G768" s="82"/>
    </row>
    <row r="769" spans="1:7">
      <c r="A769" s="47" t="s">
        <v>1365</v>
      </c>
      <c r="B769" s="58" t="s">
        <v>1434</v>
      </c>
      <c r="C769" s="52" t="s">
        <v>1435</v>
      </c>
      <c r="D769" s="77">
        <v>177280</v>
      </c>
      <c r="E769" s="77">
        <f t="shared" si="28"/>
        <v>156006.39999999999</v>
      </c>
      <c r="F769" s="79">
        <f t="shared" si="27"/>
        <v>0.12000000000000004</v>
      </c>
      <c r="G769" s="82"/>
    </row>
    <row r="770" spans="1:7">
      <c r="A770" s="47" t="s">
        <v>1365</v>
      </c>
      <c r="B770" s="58" t="s">
        <v>1436</v>
      </c>
      <c r="C770" s="52" t="s">
        <v>1437</v>
      </c>
      <c r="D770" s="77">
        <v>113980</v>
      </c>
      <c r="E770" s="77">
        <f t="shared" si="28"/>
        <v>100302.39999999999</v>
      </c>
      <c r="F770" s="79">
        <f t="shared" si="27"/>
        <v>0.12000000000000005</v>
      </c>
      <c r="G770" s="82"/>
    </row>
    <row r="771" spans="1:7">
      <c r="A771" s="47" t="s">
        <v>1365</v>
      </c>
      <c r="B771" s="58" t="s">
        <v>1438</v>
      </c>
      <c r="C771" s="52" t="s">
        <v>1439</v>
      </c>
      <c r="D771" s="77">
        <v>19790</v>
      </c>
      <c r="E771" s="77">
        <f t="shared" si="28"/>
        <v>17415.2</v>
      </c>
      <c r="F771" s="79">
        <f t="shared" si="27"/>
        <v>0.11999999999999997</v>
      </c>
      <c r="G771" s="82"/>
    </row>
    <row r="772" spans="1:7">
      <c r="A772" s="47" t="s">
        <v>1440</v>
      </c>
      <c r="B772" s="50" t="s">
        <v>1441</v>
      </c>
      <c r="C772" s="52" t="s">
        <v>1442</v>
      </c>
      <c r="D772" s="77">
        <v>19790</v>
      </c>
      <c r="E772" s="77">
        <v>17410</v>
      </c>
      <c r="F772" s="79">
        <f t="shared" si="27"/>
        <v>0.12026275896917635</v>
      </c>
      <c r="G772" s="82"/>
    </row>
    <row r="773" spans="1:7">
      <c r="A773" s="47" t="s">
        <v>1440</v>
      </c>
      <c r="B773" s="58" t="s">
        <v>1443</v>
      </c>
      <c r="C773" s="52" t="s">
        <v>1444</v>
      </c>
      <c r="D773" s="77">
        <v>19820</v>
      </c>
      <c r="E773" s="77">
        <f t="shared" si="28"/>
        <v>17441.599999999999</v>
      </c>
      <c r="F773" s="79">
        <f t="shared" si="27"/>
        <v>0.12000000000000008</v>
      </c>
      <c r="G773" s="82"/>
    </row>
    <row r="774" spans="1:7">
      <c r="A774" s="47" t="s">
        <v>1440</v>
      </c>
      <c r="B774" s="58" t="s">
        <v>1445</v>
      </c>
      <c r="C774" s="52" t="s">
        <v>1446</v>
      </c>
      <c r="D774" s="77">
        <v>20640</v>
      </c>
      <c r="E774" s="77">
        <v>19190</v>
      </c>
      <c r="F774" s="79">
        <f t="shared" si="27"/>
        <v>7.0251937984496124E-2</v>
      </c>
      <c r="G774" s="82"/>
    </row>
    <row r="775" spans="1:7">
      <c r="A775" s="47" t="s">
        <v>1440</v>
      </c>
      <c r="B775" s="58" t="s">
        <v>1447</v>
      </c>
      <c r="C775" s="52" t="s">
        <v>1448</v>
      </c>
      <c r="D775" s="77">
        <v>19790</v>
      </c>
      <c r="E775" s="77">
        <f t="shared" si="28"/>
        <v>17415.2</v>
      </c>
      <c r="F775" s="79">
        <f t="shared" si="27"/>
        <v>0.11999999999999997</v>
      </c>
      <c r="G775" s="82"/>
    </row>
    <row r="776" spans="1:7">
      <c r="A776" s="47" t="s">
        <v>1440</v>
      </c>
      <c r="B776" s="58" t="s">
        <v>1449</v>
      </c>
      <c r="C776" s="52" t="s">
        <v>1450</v>
      </c>
      <c r="D776" s="77">
        <v>20640</v>
      </c>
      <c r="E776" s="77">
        <v>18160</v>
      </c>
      <c r="F776" s="79">
        <f t="shared" si="27"/>
        <v>0.12015503875968993</v>
      </c>
      <c r="G776" s="82"/>
    </row>
    <row r="777" spans="1:7">
      <c r="A777" s="47" t="s">
        <v>1440</v>
      </c>
      <c r="B777" s="58" t="s">
        <v>1451</v>
      </c>
      <c r="C777" s="52" t="s">
        <v>1452</v>
      </c>
      <c r="D777" s="77">
        <v>19820</v>
      </c>
      <c r="E777" s="77">
        <v>18430</v>
      </c>
      <c r="F777" s="79">
        <f t="shared" si="27"/>
        <v>7.0131180625630674E-2</v>
      </c>
      <c r="G777" s="82"/>
    </row>
    <row r="778" spans="1:7">
      <c r="A778" s="47" t="s">
        <v>1440</v>
      </c>
      <c r="B778" s="58" t="s">
        <v>1453</v>
      </c>
      <c r="C778" s="52" t="s">
        <v>1454</v>
      </c>
      <c r="D778" s="77">
        <v>19110</v>
      </c>
      <c r="E778" s="77">
        <f t="shared" si="28"/>
        <v>16816.8</v>
      </c>
      <c r="F778" s="79">
        <f t="shared" si="27"/>
        <v>0.12000000000000004</v>
      </c>
      <c r="G778" s="82"/>
    </row>
    <row r="779" spans="1:7">
      <c r="A779" s="47" t="s">
        <v>1440</v>
      </c>
      <c r="B779" s="58" t="s">
        <v>1455</v>
      </c>
      <c r="C779" s="52" t="s">
        <v>1456</v>
      </c>
      <c r="D779" s="77">
        <v>19820</v>
      </c>
      <c r="E779" s="77">
        <v>17440</v>
      </c>
      <c r="F779" s="79">
        <f t="shared" si="27"/>
        <v>0.12008072653884964</v>
      </c>
      <c r="G779" s="82"/>
    </row>
    <row r="780" spans="1:7">
      <c r="A780" s="47" t="s">
        <v>1440</v>
      </c>
      <c r="B780" s="50" t="s">
        <v>1457</v>
      </c>
      <c r="C780" s="52" t="s">
        <v>1458</v>
      </c>
      <c r="D780" s="77">
        <v>19110</v>
      </c>
      <c r="E780" s="77">
        <f t="shared" si="28"/>
        <v>16816.8</v>
      </c>
      <c r="F780" s="79">
        <f t="shared" si="27"/>
        <v>0.12000000000000004</v>
      </c>
      <c r="G780" s="82"/>
    </row>
    <row r="781" spans="1:7">
      <c r="A781" s="47" t="s">
        <v>1440</v>
      </c>
      <c r="B781" s="50" t="s">
        <v>1459</v>
      </c>
      <c r="C781" s="52" t="s">
        <v>1460</v>
      </c>
      <c r="D781" s="77">
        <v>20640</v>
      </c>
      <c r="E781" s="77">
        <v>18160</v>
      </c>
      <c r="F781" s="79">
        <f t="shared" si="27"/>
        <v>0.12015503875968993</v>
      </c>
      <c r="G781" s="82"/>
    </row>
    <row r="782" spans="1:7">
      <c r="A782" s="47" t="s">
        <v>1440</v>
      </c>
      <c r="B782" s="58" t="s">
        <v>1461</v>
      </c>
      <c r="C782" s="52" t="s">
        <v>1462</v>
      </c>
      <c r="D782" s="77">
        <v>19820</v>
      </c>
      <c r="E782" s="77">
        <v>17440</v>
      </c>
      <c r="F782" s="79">
        <f t="shared" si="27"/>
        <v>0.12008072653884964</v>
      </c>
      <c r="G782" s="82"/>
    </row>
    <row r="783" spans="1:7">
      <c r="A783" s="47" t="s">
        <v>1440</v>
      </c>
      <c r="B783" s="58" t="s">
        <v>1463</v>
      </c>
      <c r="C783" s="52" t="s">
        <v>1464</v>
      </c>
      <c r="D783" s="77">
        <v>19820</v>
      </c>
      <c r="E783" s="77">
        <f t="shared" si="28"/>
        <v>17441.599999999999</v>
      </c>
      <c r="F783" s="79">
        <f t="shared" si="27"/>
        <v>0.12000000000000008</v>
      </c>
      <c r="G783" s="82"/>
    </row>
    <row r="784" spans="1:7">
      <c r="A784" s="47" t="s">
        <v>1440</v>
      </c>
      <c r="B784" s="61" t="s">
        <v>1465</v>
      </c>
      <c r="C784" s="60" t="s">
        <v>1466</v>
      </c>
      <c r="D784" s="77">
        <v>20640</v>
      </c>
      <c r="E784" s="77">
        <f t="shared" si="28"/>
        <v>18163.2</v>
      </c>
      <c r="F784" s="79">
        <f t="shared" si="27"/>
        <v>0.11999999999999997</v>
      </c>
      <c r="G784" s="82"/>
    </row>
    <row r="785" spans="1:7">
      <c r="A785" s="47" t="s">
        <v>1440</v>
      </c>
      <c r="B785" s="58" t="s">
        <v>1467</v>
      </c>
      <c r="C785" s="52" t="s">
        <v>1468</v>
      </c>
      <c r="D785" s="77">
        <v>19820</v>
      </c>
      <c r="E785" s="77">
        <f t="shared" si="28"/>
        <v>17441.599999999999</v>
      </c>
      <c r="F785" s="79">
        <f t="shared" si="27"/>
        <v>0.12000000000000008</v>
      </c>
      <c r="G785" s="82"/>
    </row>
    <row r="786" spans="1:7">
      <c r="A786" s="47" t="s">
        <v>1440</v>
      </c>
      <c r="B786" s="50" t="s">
        <v>1469</v>
      </c>
      <c r="C786" s="52" t="s">
        <v>1470</v>
      </c>
      <c r="D786" s="77">
        <v>20070</v>
      </c>
      <c r="E786" s="77">
        <f t="shared" si="28"/>
        <v>17661.599999999999</v>
      </c>
      <c r="F786" s="79">
        <f t="shared" si="27"/>
        <v>0.12000000000000008</v>
      </c>
      <c r="G786" s="82"/>
    </row>
    <row r="787" spans="1:7">
      <c r="A787" s="47" t="s">
        <v>1440</v>
      </c>
      <c r="B787" s="50" t="s">
        <v>1471</v>
      </c>
      <c r="C787" s="52" t="s">
        <v>1472</v>
      </c>
      <c r="D787" s="77">
        <v>21800</v>
      </c>
      <c r="E787" s="77">
        <v>19180</v>
      </c>
      <c r="F787" s="79">
        <f t="shared" si="27"/>
        <v>0.12018348623853212</v>
      </c>
      <c r="G787" s="82"/>
    </row>
    <row r="788" spans="1:7">
      <c r="A788" s="47" t="s">
        <v>1440</v>
      </c>
      <c r="B788" s="50" t="s">
        <v>1473</v>
      </c>
      <c r="C788" s="52" t="s">
        <v>1474</v>
      </c>
      <c r="D788" s="77">
        <v>21800</v>
      </c>
      <c r="E788" s="77">
        <f t="shared" si="28"/>
        <v>19184</v>
      </c>
      <c r="F788" s="79">
        <f t="shared" si="27"/>
        <v>0.12</v>
      </c>
      <c r="G788" s="82"/>
    </row>
    <row r="789" spans="1:7">
      <c r="A789" s="47" t="s">
        <v>1440</v>
      </c>
      <c r="B789" s="50" t="s">
        <v>1475</v>
      </c>
      <c r="C789" s="52" t="s">
        <v>1476</v>
      </c>
      <c r="D789" s="77">
        <v>21800</v>
      </c>
      <c r="E789" s="77">
        <f t="shared" si="28"/>
        <v>19184</v>
      </c>
      <c r="F789" s="79">
        <f t="shared" si="27"/>
        <v>0.12</v>
      </c>
      <c r="G789" s="82"/>
    </row>
    <row r="790" spans="1:7">
      <c r="A790" s="47" t="s">
        <v>1440</v>
      </c>
      <c r="B790" s="50" t="s">
        <v>1477</v>
      </c>
      <c r="C790" s="52" t="s">
        <v>1478</v>
      </c>
      <c r="D790" s="77">
        <v>103510</v>
      </c>
      <c r="E790" s="77">
        <f t="shared" si="28"/>
        <v>91088.8</v>
      </c>
      <c r="F790" s="79">
        <f t="shared" si="27"/>
        <v>0.11999999999999997</v>
      </c>
      <c r="G790" s="82"/>
    </row>
    <row r="791" spans="1:7">
      <c r="A791" s="47" t="s">
        <v>1440</v>
      </c>
      <c r="B791" s="50" t="s">
        <v>1479</v>
      </c>
      <c r="C791" s="52" t="s">
        <v>1480</v>
      </c>
      <c r="D791" s="77">
        <v>133780</v>
      </c>
      <c r="E791" s="77">
        <v>117720</v>
      </c>
      <c r="F791" s="79">
        <f t="shared" si="27"/>
        <v>0.12004783973688145</v>
      </c>
      <c r="G791" s="82"/>
    </row>
    <row r="792" spans="1:7">
      <c r="A792" s="47" t="s">
        <v>1440</v>
      </c>
      <c r="B792" s="50" t="s">
        <v>1481</v>
      </c>
      <c r="C792" s="52" t="s">
        <v>1482</v>
      </c>
      <c r="D792" s="77">
        <v>20640</v>
      </c>
      <c r="E792" s="77">
        <f t="shared" si="28"/>
        <v>18163.2</v>
      </c>
      <c r="F792" s="79">
        <f t="shared" si="27"/>
        <v>0.11999999999999997</v>
      </c>
      <c r="G792" s="82"/>
    </row>
    <row r="793" spans="1:7">
      <c r="A793" s="47" t="s">
        <v>1440</v>
      </c>
      <c r="B793" s="50" t="s">
        <v>1483</v>
      </c>
      <c r="C793" s="52" t="s">
        <v>198</v>
      </c>
      <c r="D793" s="77">
        <v>20640</v>
      </c>
      <c r="E793" s="77">
        <v>18160</v>
      </c>
      <c r="F793" s="79">
        <f t="shared" si="27"/>
        <v>0.12015503875968993</v>
      </c>
      <c r="G793" s="82"/>
    </row>
    <row r="794" spans="1:7">
      <c r="A794" s="47" t="s">
        <v>1440</v>
      </c>
      <c r="B794" s="50" t="s">
        <v>1484</v>
      </c>
      <c r="C794" s="52" t="s">
        <v>1485</v>
      </c>
      <c r="D794" s="77">
        <v>73550</v>
      </c>
      <c r="E794" s="77">
        <f t="shared" si="28"/>
        <v>64724</v>
      </c>
      <c r="F794" s="79">
        <f t="shared" si="27"/>
        <v>0.12</v>
      </c>
      <c r="G794" s="82"/>
    </row>
    <row r="795" spans="1:7">
      <c r="A795" s="47" t="s">
        <v>1440</v>
      </c>
      <c r="B795" s="50" t="s">
        <v>1486</v>
      </c>
      <c r="C795" s="52" t="s">
        <v>1487</v>
      </c>
      <c r="D795" s="77">
        <v>3910</v>
      </c>
      <c r="E795" s="77">
        <f t="shared" si="28"/>
        <v>3440.8</v>
      </c>
      <c r="F795" s="79">
        <f t="shared" ref="F795:F861" si="29">(D795-E795)/D795</f>
        <v>0.11999999999999995</v>
      </c>
      <c r="G795" s="82" t="s">
        <v>3406</v>
      </c>
    </row>
    <row r="796" spans="1:7">
      <c r="A796" s="47" t="s">
        <v>1440</v>
      </c>
      <c r="B796" s="50" t="s">
        <v>1488</v>
      </c>
      <c r="C796" s="52" t="s">
        <v>1489</v>
      </c>
      <c r="D796" s="77">
        <v>19020</v>
      </c>
      <c r="E796" s="77">
        <f t="shared" si="28"/>
        <v>16737.599999999999</v>
      </c>
      <c r="F796" s="79">
        <f t="shared" si="29"/>
        <v>0.12000000000000008</v>
      </c>
      <c r="G796" s="82"/>
    </row>
    <row r="797" spans="1:7">
      <c r="A797" s="47" t="s">
        <v>1440</v>
      </c>
      <c r="B797" s="50" t="s">
        <v>1490</v>
      </c>
      <c r="C797" s="52" t="s">
        <v>1491</v>
      </c>
      <c r="D797" s="77">
        <v>19020</v>
      </c>
      <c r="E797" s="77">
        <v>16730</v>
      </c>
      <c r="F797" s="79">
        <f t="shared" si="29"/>
        <v>0.12039957939011567</v>
      </c>
      <c r="G797" s="82"/>
    </row>
    <row r="798" spans="1:7">
      <c r="A798" s="47" t="s">
        <v>1440</v>
      </c>
      <c r="B798" s="50" t="s">
        <v>1492</v>
      </c>
      <c r="C798" s="52" t="s">
        <v>1493</v>
      </c>
      <c r="D798" s="77">
        <v>204930</v>
      </c>
      <c r="E798" s="77">
        <f t="shared" si="28"/>
        <v>180338.4</v>
      </c>
      <c r="F798" s="79">
        <f t="shared" si="29"/>
        <v>0.12000000000000002</v>
      </c>
      <c r="G798" s="82"/>
    </row>
    <row r="799" spans="1:7">
      <c r="A799" s="47" t="s">
        <v>1440</v>
      </c>
      <c r="B799" s="50" t="s">
        <v>1494</v>
      </c>
      <c r="C799" s="52" t="s">
        <v>1495</v>
      </c>
      <c r="D799" s="77">
        <v>286710</v>
      </c>
      <c r="E799" s="77">
        <f t="shared" si="28"/>
        <v>252304.8</v>
      </c>
      <c r="F799" s="79">
        <f t="shared" si="29"/>
        <v>0.12000000000000004</v>
      </c>
      <c r="G799" s="82"/>
    </row>
    <row r="800" spans="1:7">
      <c r="A800" s="47" t="s">
        <v>1440</v>
      </c>
      <c r="B800" s="50" t="s">
        <v>1496</v>
      </c>
      <c r="C800" s="52" t="s">
        <v>1497</v>
      </c>
      <c r="D800" s="77">
        <v>1742560</v>
      </c>
      <c r="E800" s="77">
        <f>D800*0.95</f>
        <v>1655432</v>
      </c>
      <c r="F800" s="79">
        <f t="shared" si="29"/>
        <v>0.05</v>
      </c>
      <c r="G800" s="82"/>
    </row>
    <row r="801" spans="1:7">
      <c r="A801" s="47" t="s">
        <v>1440</v>
      </c>
      <c r="B801" s="50" t="s">
        <v>1498</v>
      </c>
      <c r="C801" s="52" t="s">
        <v>1499</v>
      </c>
      <c r="D801" s="77">
        <v>281470</v>
      </c>
      <c r="E801" s="77">
        <f>D801*0.95</f>
        <v>267396.5</v>
      </c>
      <c r="F801" s="79">
        <f t="shared" si="29"/>
        <v>0.05</v>
      </c>
      <c r="G801" s="82" t="s">
        <v>3407</v>
      </c>
    </row>
    <row r="802" spans="1:7">
      <c r="A802" s="47" t="s">
        <v>1440</v>
      </c>
      <c r="B802" s="50" t="s">
        <v>1500</v>
      </c>
      <c r="C802" s="52" t="s">
        <v>1499</v>
      </c>
      <c r="D802" s="77">
        <v>312750</v>
      </c>
      <c r="E802" s="77">
        <f>D802*0.95</f>
        <v>297112.5</v>
      </c>
      <c r="F802" s="79">
        <f t="shared" si="29"/>
        <v>0.05</v>
      </c>
      <c r="G802" s="82" t="s">
        <v>3408</v>
      </c>
    </row>
    <row r="803" spans="1:7">
      <c r="A803" s="47" t="s">
        <v>1440</v>
      </c>
      <c r="B803" s="50" t="s">
        <v>1501</v>
      </c>
      <c r="C803" s="58" t="s">
        <v>1502</v>
      </c>
      <c r="D803" s="77">
        <v>111030</v>
      </c>
      <c r="E803" s="77">
        <f>D803*0.88</f>
        <v>97706.4</v>
      </c>
      <c r="F803" s="79">
        <f t="shared" si="29"/>
        <v>0.12000000000000005</v>
      </c>
      <c r="G803" s="82"/>
    </row>
    <row r="804" spans="1:7">
      <c r="A804" s="47" t="s">
        <v>1365</v>
      </c>
      <c r="B804" s="50" t="s">
        <v>1503</v>
      </c>
      <c r="C804" s="58" t="s">
        <v>1504</v>
      </c>
      <c r="D804" s="77">
        <v>95170</v>
      </c>
      <c r="E804" s="77">
        <f>D804*0.85</f>
        <v>80894.5</v>
      </c>
      <c r="F804" s="79">
        <f t="shared" si="29"/>
        <v>0.15</v>
      </c>
      <c r="G804" s="82"/>
    </row>
    <row r="805" spans="1:7">
      <c r="A805" s="47" t="s">
        <v>1365</v>
      </c>
      <c r="B805" s="61" t="s">
        <v>1505</v>
      </c>
      <c r="C805" s="60" t="s">
        <v>1506</v>
      </c>
      <c r="D805" s="77">
        <v>95170</v>
      </c>
      <c r="E805" s="77">
        <v>77780</v>
      </c>
      <c r="F805" s="79">
        <f t="shared" si="29"/>
        <v>0.18272564883891984</v>
      </c>
      <c r="G805" s="82"/>
    </row>
    <row r="806" spans="1:7">
      <c r="A806" s="47" t="s">
        <v>1365</v>
      </c>
      <c r="B806" s="50" t="s">
        <v>1507</v>
      </c>
      <c r="C806" s="58" t="s">
        <v>1508</v>
      </c>
      <c r="D806" s="77">
        <v>249400</v>
      </c>
      <c r="E806" s="77">
        <v>203830</v>
      </c>
      <c r="F806" s="79">
        <f t="shared" si="29"/>
        <v>0.18271852445870088</v>
      </c>
      <c r="G806" s="82"/>
    </row>
    <row r="807" spans="1:7">
      <c r="A807" s="47" t="s">
        <v>1365</v>
      </c>
      <c r="B807" s="61" t="s">
        <v>1509</v>
      </c>
      <c r="C807" s="60" t="s">
        <v>1510</v>
      </c>
      <c r="D807" s="77">
        <v>249400</v>
      </c>
      <c r="E807" s="77">
        <v>203830</v>
      </c>
      <c r="F807" s="79">
        <f t="shared" si="29"/>
        <v>0.18271852445870088</v>
      </c>
      <c r="G807" s="82"/>
    </row>
    <row r="808" spans="1:7">
      <c r="A808" s="47" t="s">
        <v>1365</v>
      </c>
      <c r="B808" s="61" t="s">
        <v>1511</v>
      </c>
      <c r="C808" s="60" t="s">
        <v>210</v>
      </c>
      <c r="D808" s="77">
        <v>265010</v>
      </c>
      <c r="E808" s="77">
        <v>216590</v>
      </c>
      <c r="F808" s="79">
        <f t="shared" si="29"/>
        <v>0.18271008641183351</v>
      </c>
      <c r="G808" s="82"/>
    </row>
    <row r="809" spans="1:7">
      <c r="A809" s="47" t="s">
        <v>1365</v>
      </c>
      <c r="B809" s="50" t="s">
        <v>1512</v>
      </c>
      <c r="C809" s="58" t="s">
        <v>1513</v>
      </c>
      <c r="D809" s="77">
        <v>353170</v>
      </c>
      <c r="E809" s="77">
        <v>288650</v>
      </c>
      <c r="F809" s="79">
        <f t="shared" si="29"/>
        <v>0.18268822380156866</v>
      </c>
      <c r="G809" s="82"/>
    </row>
    <row r="810" spans="1:7">
      <c r="A810" s="47" t="s">
        <v>1365</v>
      </c>
      <c r="B810" s="50" t="s">
        <v>1514</v>
      </c>
      <c r="C810" s="58" t="s">
        <v>1515</v>
      </c>
      <c r="D810" s="77">
        <v>54180</v>
      </c>
      <c r="E810" s="77">
        <f>D810*0.88</f>
        <v>47678.400000000001</v>
      </c>
      <c r="F810" s="79">
        <f t="shared" si="29"/>
        <v>0.11999999999999997</v>
      </c>
      <c r="G810" s="82"/>
    </row>
    <row r="811" spans="1:7">
      <c r="A811" s="47"/>
      <c r="B811" s="47"/>
      <c r="C811" s="47"/>
      <c r="D811" s="77"/>
      <c r="E811" s="77"/>
      <c r="F811" s="79" t="e">
        <f t="shared" si="29"/>
        <v>#DIV/0!</v>
      </c>
      <c r="G811" s="46"/>
    </row>
    <row r="812" spans="1:7">
      <c r="A812" s="50" t="s">
        <v>1516</v>
      </c>
      <c r="B812" s="50" t="s">
        <v>1517</v>
      </c>
      <c r="C812" s="52" t="s">
        <v>1518</v>
      </c>
      <c r="D812" s="77">
        <v>114040</v>
      </c>
      <c r="E812" s="77">
        <f>D812*0.9</f>
        <v>102636</v>
      </c>
      <c r="F812" s="79">
        <f t="shared" si="29"/>
        <v>0.1</v>
      </c>
      <c r="G812" s="82"/>
    </row>
    <row r="813" spans="1:7">
      <c r="A813" s="50" t="s">
        <v>1516</v>
      </c>
      <c r="B813" s="50" t="s">
        <v>1519</v>
      </c>
      <c r="C813" s="52" t="s">
        <v>1520</v>
      </c>
      <c r="D813" s="77">
        <v>114040</v>
      </c>
      <c r="E813" s="77">
        <f t="shared" ref="E813:E863" si="30">D813*0.9</f>
        <v>102636</v>
      </c>
      <c r="F813" s="79">
        <f t="shared" si="29"/>
        <v>0.1</v>
      </c>
      <c r="G813" s="82"/>
    </row>
    <row r="814" spans="1:7">
      <c r="A814" s="50" t="s">
        <v>1516</v>
      </c>
      <c r="B814" s="50" t="s">
        <v>1521</v>
      </c>
      <c r="C814" s="52" t="s">
        <v>1522</v>
      </c>
      <c r="D814" s="77">
        <v>1120120</v>
      </c>
      <c r="E814" s="77">
        <f t="shared" si="30"/>
        <v>1008108</v>
      </c>
      <c r="F814" s="79">
        <f t="shared" si="29"/>
        <v>0.1</v>
      </c>
      <c r="G814" s="82"/>
    </row>
    <row r="815" spans="1:7">
      <c r="A815" s="50" t="s">
        <v>1516</v>
      </c>
      <c r="B815" s="50" t="s">
        <v>1523</v>
      </c>
      <c r="C815" s="52" t="s">
        <v>1524</v>
      </c>
      <c r="D815" s="77">
        <v>1128370</v>
      </c>
      <c r="E815" s="77">
        <f t="shared" si="30"/>
        <v>1015533</v>
      </c>
      <c r="F815" s="79">
        <f t="shared" si="29"/>
        <v>0.1</v>
      </c>
      <c r="G815" s="82"/>
    </row>
    <row r="816" spans="1:7">
      <c r="A816" s="50" t="s">
        <v>1516</v>
      </c>
      <c r="B816" s="50" t="s">
        <v>1525</v>
      </c>
      <c r="C816" s="52" t="s">
        <v>1526</v>
      </c>
      <c r="D816" s="77">
        <v>1447620</v>
      </c>
      <c r="E816" s="77">
        <f t="shared" si="30"/>
        <v>1302858</v>
      </c>
      <c r="F816" s="79">
        <f t="shared" si="29"/>
        <v>0.1</v>
      </c>
      <c r="G816" s="82"/>
    </row>
    <row r="817" spans="1:7">
      <c r="A817" s="50" t="s">
        <v>1516</v>
      </c>
      <c r="B817" s="50" t="s">
        <v>1527</v>
      </c>
      <c r="C817" s="52" t="s">
        <v>1528</v>
      </c>
      <c r="D817" s="77">
        <v>1447620</v>
      </c>
      <c r="E817" s="77">
        <v>1302860</v>
      </c>
      <c r="F817" s="79">
        <f t="shared" si="29"/>
        <v>9.999861842196156E-2</v>
      </c>
      <c r="G817" s="82"/>
    </row>
    <row r="818" spans="1:7">
      <c r="A818" s="50" t="s">
        <v>1529</v>
      </c>
      <c r="B818" s="50" t="s">
        <v>1530</v>
      </c>
      <c r="C818" s="52" t="s">
        <v>1531</v>
      </c>
      <c r="D818" s="77">
        <v>1302870</v>
      </c>
      <c r="E818" s="77">
        <f t="shared" si="30"/>
        <v>1172583</v>
      </c>
      <c r="F818" s="79">
        <f t="shared" si="29"/>
        <v>0.1</v>
      </c>
      <c r="G818" s="82"/>
    </row>
    <row r="819" spans="1:7">
      <c r="A819" s="50" t="s">
        <v>1529</v>
      </c>
      <c r="B819" s="50" t="s">
        <v>1532</v>
      </c>
      <c r="C819" s="52" t="s">
        <v>1533</v>
      </c>
      <c r="D819" s="77">
        <v>2084160</v>
      </c>
      <c r="E819" s="77">
        <f t="shared" si="30"/>
        <v>1875744</v>
      </c>
      <c r="F819" s="79">
        <f t="shared" si="29"/>
        <v>0.1</v>
      </c>
      <c r="G819" s="82"/>
    </row>
    <row r="820" spans="1:7">
      <c r="A820" s="50" t="s">
        <v>1529</v>
      </c>
      <c r="B820" s="50" t="s">
        <v>1534</v>
      </c>
      <c r="C820" s="52" t="s">
        <v>1535</v>
      </c>
      <c r="D820" s="77">
        <v>2084160</v>
      </c>
      <c r="E820" s="77">
        <f t="shared" si="30"/>
        <v>1875744</v>
      </c>
      <c r="F820" s="79">
        <f t="shared" si="29"/>
        <v>0.1</v>
      </c>
      <c r="G820" s="82"/>
    </row>
    <row r="821" spans="1:7">
      <c r="A821" s="50" t="s">
        <v>1529</v>
      </c>
      <c r="B821" s="50" t="s">
        <v>1536</v>
      </c>
      <c r="C821" s="52" t="s">
        <v>1537</v>
      </c>
      <c r="D821" s="77">
        <v>510000</v>
      </c>
      <c r="E821" s="77">
        <f t="shared" si="30"/>
        <v>459000</v>
      </c>
      <c r="F821" s="79">
        <f t="shared" si="29"/>
        <v>0.1</v>
      </c>
      <c r="G821" s="82"/>
    </row>
    <row r="822" spans="1:7">
      <c r="A822" s="50" t="s">
        <v>1529</v>
      </c>
      <c r="B822" s="50" t="s">
        <v>1538</v>
      </c>
      <c r="C822" s="52" t="s">
        <v>152</v>
      </c>
      <c r="D822" s="77">
        <v>459000</v>
      </c>
      <c r="E822" s="77">
        <f t="shared" si="30"/>
        <v>413100</v>
      </c>
      <c r="F822" s="79">
        <f t="shared" si="29"/>
        <v>0.1</v>
      </c>
      <c r="G822" s="82"/>
    </row>
    <row r="823" spans="1:7">
      <c r="A823" s="50" t="s">
        <v>1529</v>
      </c>
      <c r="B823" s="50" t="s">
        <v>1539</v>
      </c>
      <c r="C823" s="52" t="s">
        <v>1540</v>
      </c>
      <c r="D823" s="77">
        <v>288750</v>
      </c>
      <c r="E823" s="77">
        <f t="shared" si="30"/>
        <v>259875</v>
      </c>
      <c r="F823" s="79">
        <f t="shared" si="29"/>
        <v>0.1</v>
      </c>
      <c r="G823" s="82"/>
    </row>
    <row r="824" spans="1:7">
      <c r="A824" s="50" t="s">
        <v>1529</v>
      </c>
      <c r="B824" s="50" t="s">
        <v>1541</v>
      </c>
      <c r="C824" s="52" t="s">
        <v>1542</v>
      </c>
      <c r="D824" s="77">
        <v>289760</v>
      </c>
      <c r="E824" s="77">
        <f t="shared" si="30"/>
        <v>260784</v>
      </c>
      <c r="F824" s="79">
        <f t="shared" si="29"/>
        <v>0.1</v>
      </c>
      <c r="G824" s="82"/>
    </row>
    <row r="825" spans="1:7">
      <c r="A825" s="50" t="s">
        <v>1529</v>
      </c>
      <c r="B825" s="50" t="s">
        <v>1543</v>
      </c>
      <c r="C825" s="52" t="s">
        <v>1544</v>
      </c>
      <c r="D825" s="77">
        <v>750730</v>
      </c>
      <c r="E825" s="77">
        <f t="shared" si="30"/>
        <v>675657</v>
      </c>
      <c r="F825" s="79">
        <f t="shared" si="29"/>
        <v>0.1</v>
      </c>
      <c r="G825" s="82"/>
    </row>
    <row r="826" spans="1:7">
      <c r="A826" s="50" t="s">
        <v>1529</v>
      </c>
      <c r="B826" s="50" t="s">
        <v>1545</v>
      </c>
      <c r="C826" s="52" t="s">
        <v>153</v>
      </c>
      <c r="D826" s="77">
        <v>751070</v>
      </c>
      <c r="E826" s="77">
        <v>675960</v>
      </c>
      <c r="F826" s="79">
        <f t="shared" si="29"/>
        <v>0.10000399430146324</v>
      </c>
      <c r="G826" s="82"/>
    </row>
    <row r="827" spans="1:7">
      <c r="A827" s="50" t="s">
        <v>1529</v>
      </c>
      <c r="B827" s="50" t="s">
        <v>1546</v>
      </c>
      <c r="C827" s="52" t="s">
        <v>1547</v>
      </c>
      <c r="D827" s="77">
        <v>223580</v>
      </c>
      <c r="E827" s="77">
        <f t="shared" si="30"/>
        <v>201222</v>
      </c>
      <c r="F827" s="79">
        <f t="shared" si="29"/>
        <v>0.1</v>
      </c>
      <c r="G827" s="82"/>
    </row>
    <row r="828" spans="1:7">
      <c r="A828" s="50" t="s">
        <v>1529</v>
      </c>
      <c r="B828" s="50" t="s">
        <v>1548</v>
      </c>
      <c r="C828" s="52" t="s">
        <v>1549</v>
      </c>
      <c r="D828" s="77">
        <v>522650</v>
      </c>
      <c r="E828" s="77">
        <f t="shared" si="30"/>
        <v>470385</v>
      </c>
      <c r="F828" s="79">
        <f t="shared" si="29"/>
        <v>0.1</v>
      </c>
      <c r="G828" s="82"/>
    </row>
    <row r="829" spans="1:7">
      <c r="A829" s="50" t="s">
        <v>1529</v>
      </c>
      <c r="B829" s="50" t="s">
        <v>1550</v>
      </c>
      <c r="C829" s="52" t="s">
        <v>1551</v>
      </c>
      <c r="D829" s="77">
        <v>214610</v>
      </c>
      <c r="E829" s="77">
        <f t="shared" si="30"/>
        <v>193149</v>
      </c>
      <c r="F829" s="79">
        <f t="shared" si="29"/>
        <v>0.1</v>
      </c>
      <c r="G829" s="82"/>
    </row>
    <row r="830" spans="1:7">
      <c r="A830" s="50" t="s">
        <v>1529</v>
      </c>
      <c r="B830" s="50" t="s">
        <v>1552</v>
      </c>
      <c r="C830" s="52" t="s">
        <v>1551</v>
      </c>
      <c r="D830" s="77">
        <v>214610</v>
      </c>
      <c r="E830" s="77">
        <f t="shared" si="30"/>
        <v>193149</v>
      </c>
      <c r="F830" s="79">
        <f t="shared" si="29"/>
        <v>0.1</v>
      </c>
      <c r="G830" s="82" t="s">
        <v>3409</v>
      </c>
    </row>
    <row r="831" spans="1:7">
      <c r="A831" s="50" t="s">
        <v>1529</v>
      </c>
      <c r="B831" s="50" t="s">
        <v>1553</v>
      </c>
      <c r="C831" s="52" t="s">
        <v>1554</v>
      </c>
      <c r="D831" s="77">
        <v>187810</v>
      </c>
      <c r="E831" s="77">
        <f t="shared" si="30"/>
        <v>169029</v>
      </c>
      <c r="F831" s="79">
        <f t="shared" si="29"/>
        <v>0.1</v>
      </c>
      <c r="G831" s="82"/>
    </row>
    <row r="832" spans="1:7">
      <c r="A832" s="50" t="s">
        <v>1529</v>
      </c>
      <c r="B832" s="50" t="s">
        <v>1555</v>
      </c>
      <c r="C832" s="52" t="s">
        <v>1556</v>
      </c>
      <c r="D832" s="77">
        <v>768960</v>
      </c>
      <c r="E832" s="77">
        <f t="shared" si="30"/>
        <v>692064</v>
      </c>
      <c r="F832" s="79">
        <f t="shared" si="29"/>
        <v>0.1</v>
      </c>
      <c r="G832" s="82" t="s">
        <v>621</v>
      </c>
    </row>
    <row r="833" spans="1:7">
      <c r="A833" s="50" t="s">
        <v>1529</v>
      </c>
      <c r="B833" s="50" t="s">
        <v>1557</v>
      </c>
      <c r="C833" s="52" t="s">
        <v>154</v>
      </c>
      <c r="D833" s="77">
        <v>692060</v>
      </c>
      <c r="E833" s="77">
        <v>622850</v>
      </c>
      <c r="F833" s="79">
        <f t="shared" si="29"/>
        <v>0.10000577984567811</v>
      </c>
      <c r="G833" s="82"/>
    </row>
    <row r="834" spans="1:7">
      <c r="A834" s="50" t="s">
        <v>1529</v>
      </c>
      <c r="B834" s="50" t="s">
        <v>1558</v>
      </c>
      <c r="C834" s="52" t="s">
        <v>1559</v>
      </c>
      <c r="D834" s="77">
        <v>228800</v>
      </c>
      <c r="E834" s="77">
        <f t="shared" si="30"/>
        <v>205920</v>
      </c>
      <c r="F834" s="79">
        <f t="shared" si="29"/>
        <v>0.1</v>
      </c>
      <c r="G834" s="82"/>
    </row>
    <row r="835" spans="1:7">
      <c r="A835" s="50" t="s">
        <v>1529</v>
      </c>
      <c r="B835" s="50" t="s">
        <v>1560</v>
      </c>
      <c r="C835" s="52" t="s">
        <v>1561</v>
      </c>
      <c r="D835" s="77">
        <v>50670</v>
      </c>
      <c r="E835" s="77">
        <v>45600</v>
      </c>
      <c r="F835" s="79">
        <f t="shared" si="29"/>
        <v>0.10005920663114269</v>
      </c>
      <c r="G835" s="82"/>
    </row>
    <row r="836" spans="1:7">
      <c r="A836" s="50" t="s">
        <v>1529</v>
      </c>
      <c r="B836" s="50" t="s">
        <v>1562</v>
      </c>
      <c r="C836" s="52" t="s">
        <v>1563</v>
      </c>
      <c r="D836" s="77">
        <v>50670</v>
      </c>
      <c r="E836" s="77">
        <f t="shared" si="30"/>
        <v>45603</v>
      </c>
      <c r="F836" s="79">
        <f t="shared" si="29"/>
        <v>0.1</v>
      </c>
      <c r="G836" s="82"/>
    </row>
    <row r="837" spans="1:7">
      <c r="A837" s="50" t="s">
        <v>1529</v>
      </c>
      <c r="B837" s="50" t="s">
        <v>1564</v>
      </c>
      <c r="C837" s="52" t="s">
        <v>1565</v>
      </c>
      <c r="D837" s="77">
        <v>545950</v>
      </c>
      <c r="E837" s="77">
        <f t="shared" si="30"/>
        <v>491355</v>
      </c>
      <c r="F837" s="79">
        <f t="shared" si="29"/>
        <v>0.1</v>
      </c>
      <c r="G837" s="82"/>
    </row>
    <row r="838" spans="1:7">
      <c r="A838" s="50" t="s">
        <v>1529</v>
      </c>
      <c r="B838" s="50" t="s">
        <v>1566</v>
      </c>
      <c r="C838" s="52" t="s">
        <v>1567</v>
      </c>
      <c r="D838" s="77">
        <v>747870</v>
      </c>
      <c r="E838" s="77">
        <f t="shared" si="30"/>
        <v>673083</v>
      </c>
      <c r="F838" s="79">
        <f t="shared" si="29"/>
        <v>0.1</v>
      </c>
      <c r="G838" s="82"/>
    </row>
    <row r="839" spans="1:7">
      <c r="A839" s="50" t="s">
        <v>1529</v>
      </c>
      <c r="B839" s="50" t="s">
        <v>1568</v>
      </c>
      <c r="C839" s="52" t="s">
        <v>1569</v>
      </c>
      <c r="D839" s="77">
        <v>380510</v>
      </c>
      <c r="E839" s="77">
        <f t="shared" si="30"/>
        <v>342459</v>
      </c>
      <c r="F839" s="79">
        <f t="shared" si="29"/>
        <v>0.1</v>
      </c>
      <c r="G839" s="82" t="s">
        <v>3409</v>
      </c>
    </row>
    <row r="840" spans="1:7">
      <c r="A840" s="50" t="s">
        <v>1516</v>
      </c>
      <c r="B840" s="50" t="s">
        <v>1570</v>
      </c>
      <c r="C840" s="52" t="s">
        <v>1571</v>
      </c>
      <c r="D840" s="77">
        <v>204930</v>
      </c>
      <c r="E840" s="77">
        <v>184440</v>
      </c>
      <c r="F840" s="79">
        <f t="shared" si="29"/>
        <v>9.998536085492607E-2</v>
      </c>
      <c r="G840" s="82" t="s">
        <v>621</v>
      </c>
    </row>
    <row r="841" spans="1:7">
      <c r="A841" s="50" t="s">
        <v>1516</v>
      </c>
      <c r="B841" s="50" t="s">
        <v>1572</v>
      </c>
      <c r="C841" s="52" t="s">
        <v>1573</v>
      </c>
      <c r="D841" s="77">
        <v>1609610</v>
      </c>
      <c r="E841" s="77">
        <f t="shared" si="30"/>
        <v>1448649</v>
      </c>
      <c r="F841" s="79">
        <f t="shared" si="29"/>
        <v>0.1</v>
      </c>
      <c r="G841" s="82"/>
    </row>
    <row r="842" spans="1:7">
      <c r="A842" s="50" t="s">
        <v>1516</v>
      </c>
      <c r="B842" s="50" t="s">
        <v>1574</v>
      </c>
      <c r="C842" s="52" t="s">
        <v>1575</v>
      </c>
      <c r="D842" s="77">
        <v>980860</v>
      </c>
      <c r="E842" s="77">
        <f t="shared" si="30"/>
        <v>882774</v>
      </c>
      <c r="F842" s="79">
        <f t="shared" si="29"/>
        <v>0.1</v>
      </c>
      <c r="G842" s="82"/>
    </row>
    <row r="843" spans="1:7">
      <c r="A843" s="50" t="s">
        <v>1516</v>
      </c>
      <c r="B843" s="50" t="s">
        <v>1576</v>
      </c>
      <c r="C843" s="52" t="s">
        <v>1577</v>
      </c>
      <c r="D843" s="77">
        <v>988450</v>
      </c>
      <c r="E843" s="77">
        <v>889610</v>
      </c>
      <c r="F843" s="79">
        <f t="shared" si="29"/>
        <v>9.999494157519348E-2</v>
      </c>
      <c r="G843" s="82" t="s">
        <v>3409</v>
      </c>
    </row>
    <row r="844" spans="1:7">
      <c r="A844" s="50" t="s">
        <v>1516</v>
      </c>
      <c r="B844" s="50" t="s">
        <v>1578</v>
      </c>
      <c r="C844" s="52" t="s">
        <v>1579</v>
      </c>
      <c r="D844" s="77">
        <v>2037030</v>
      </c>
      <c r="E844" s="77">
        <v>1833330</v>
      </c>
      <c r="F844" s="79">
        <f t="shared" si="29"/>
        <v>9.999852726763965E-2</v>
      </c>
      <c r="G844" s="82"/>
    </row>
    <row r="845" spans="1:7">
      <c r="A845" s="50" t="s">
        <v>1516</v>
      </c>
      <c r="B845" s="50" t="s">
        <v>1580</v>
      </c>
      <c r="C845" s="52" t="s">
        <v>1581</v>
      </c>
      <c r="D845" s="77">
        <v>830370</v>
      </c>
      <c r="E845" s="77">
        <v>747330</v>
      </c>
      <c r="F845" s="79">
        <f t="shared" si="29"/>
        <v>0.10000361284728494</v>
      </c>
      <c r="G845" s="82" t="s">
        <v>621</v>
      </c>
    </row>
    <row r="846" spans="1:7">
      <c r="A846" s="50" t="s">
        <v>1516</v>
      </c>
      <c r="B846" s="50" t="s">
        <v>1582</v>
      </c>
      <c r="C846" s="52" t="s">
        <v>1583</v>
      </c>
      <c r="D846" s="77">
        <v>408910</v>
      </c>
      <c r="E846" s="77">
        <f t="shared" si="30"/>
        <v>368019</v>
      </c>
      <c r="F846" s="79">
        <f t="shared" si="29"/>
        <v>0.1</v>
      </c>
      <c r="G846" s="82"/>
    </row>
    <row r="847" spans="1:7">
      <c r="A847" s="50" t="s">
        <v>1516</v>
      </c>
      <c r="B847" s="50" t="s">
        <v>1584</v>
      </c>
      <c r="C847" s="52" t="s">
        <v>1585</v>
      </c>
      <c r="D847" s="77">
        <v>412150</v>
      </c>
      <c r="E847" s="77">
        <v>370940</v>
      </c>
      <c r="F847" s="79">
        <f t="shared" si="29"/>
        <v>9.9987868494480159E-2</v>
      </c>
      <c r="G847" s="82"/>
    </row>
    <row r="848" spans="1:7">
      <c r="A848" s="50" t="s">
        <v>1516</v>
      </c>
      <c r="B848" s="50" t="s">
        <v>1586</v>
      </c>
      <c r="C848" s="52" t="s">
        <v>1587</v>
      </c>
      <c r="D848" s="77">
        <v>412070</v>
      </c>
      <c r="E848" s="77">
        <v>370860</v>
      </c>
      <c r="F848" s="79">
        <f t="shared" si="29"/>
        <v>0.10000728031645109</v>
      </c>
      <c r="G848" s="82"/>
    </row>
    <row r="849" spans="1:7">
      <c r="A849" s="50" t="s">
        <v>1516</v>
      </c>
      <c r="B849" s="50" t="s">
        <v>1588</v>
      </c>
      <c r="C849" s="52" t="s">
        <v>1589</v>
      </c>
      <c r="D849" s="77">
        <v>210420</v>
      </c>
      <c r="E849" s="77">
        <v>189850</v>
      </c>
      <c r="F849" s="79">
        <f t="shared" si="29"/>
        <v>9.7756867217945062E-2</v>
      </c>
      <c r="G849" s="82" t="s">
        <v>622</v>
      </c>
    </row>
    <row r="850" spans="1:7">
      <c r="A850" s="50" t="s">
        <v>1516</v>
      </c>
      <c r="B850" s="50" t="s">
        <v>1590</v>
      </c>
      <c r="C850" s="52" t="s">
        <v>1591</v>
      </c>
      <c r="D850" s="77">
        <v>457440</v>
      </c>
      <c r="E850" s="77">
        <f t="shared" si="30"/>
        <v>411696</v>
      </c>
      <c r="F850" s="79">
        <f t="shared" si="29"/>
        <v>0.1</v>
      </c>
      <c r="G850" s="82"/>
    </row>
    <row r="851" spans="1:7">
      <c r="A851" s="50" t="s">
        <v>1516</v>
      </c>
      <c r="B851" s="50" t="s">
        <v>1592</v>
      </c>
      <c r="C851" s="52" t="s">
        <v>1591</v>
      </c>
      <c r="D851" s="77">
        <v>463520</v>
      </c>
      <c r="E851" s="77">
        <v>417170</v>
      </c>
      <c r="F851" s="79">
        <f t="shared" si="29"/>
        <v>9.9995685191577491E-2</v>
      </c>
      <c r="G851" s="82"/>
    </row>
    <row r="852" spans="1:7">
      <c r="A852" s="50" t="s">
        <v>1516</v>
      </c>
      <c r="B852" s="50" t="s">
        <v>1593</v>
      </c>
      <c r="C852" s="52" t="s">
        <v>1594</v>
      </c>
      <c r="D852" s="77">
        <v>463520</v>
      </c>
      <c r="E852" s="77">
        <v>417170</v>
      </c>
      <c r="F852" s="79">
        <f t="shared" si="29"/>
        <v>9.9995685191577491E-2</v>
      </c>
      <c r="G852" s="82"/>
    </row>
    <row r="853" spans="1:7">
      <c r="A853" s="50" t="s">
        <v>1516</v>
      </c>
      <c r="B853" s="50" t="s">
        <v>1595</v>
      </c>
      <c r="C853" s="52" t="s">
        <v>1596</v>
      </c>
      <c r="D853" s="77">
        <v>377950</v>
      </c>
      <c r="E853" s="77">
        <v>340160</v>
      </c>
      <c r="F853" s="79">
        <f t="shared" si="29"/>
        <v>9.9986770736869957E-2</v>
      </c>
      <c r="G853" s="82"/>
    </row>
    <row r="854" spans="1:7">
      <c r="A854" s="50" t="s">
        <v>1516</v>
      </c>
      <c r="B854" s="50" t="s">
        <v>1597</v>
      </c>
      <c r="C854" s="52" t="s">
        <v>1598</v>
      </c>
      <c r="D854" s="77">
        <v>122060</v>
      </c>
      <c r="E854" s="77">
        <v>109850</v>
      </c>
      <c r="F854" s="79">
        <f t="shared" si="29"/>
        <v>0.10003277076847453</v>
      </c>
      <c r="G854" s="82"/>
    </row>
    <row r="855" spans="1:7">
      <c r="A855" s="50" t="s">
        <v>1516</v>
      </c>
      <c r="B855" s="50" t="s">
        <v>1599</v>
      </c>
      <c r="C855" s="52" t="s">
        <v>1600</v>
      </c>
      <c r="D855" s="77">
        <v>554400</v>
      </c>
      <c r="E855" s="77">
        <f t="shared" si="30"/>
        <v>498960</v>
      </c>
      <c r="F855" s="79">
        <f t="shared" si="29"/>
        <v>0.1</v>
      </c>
      <c r="G855" s="82" t="s">
        <v>3409</v>
      </c>
    </row>
    <row r="856" spans="1:7">
      <c r="A856" s="50" t="s">
        <v>1516</v>
      </c>
      <c r="B856" s="50" t="s">
        <v>1601</v>
      </c>
      <c r="C856" s="52" t="s">
        <v>1602</v>
      </c>
      <c r="D856" s="77">
        <v>405120</v>
      </c>
      <c r="E856" s="77">
        <f t="shared" si="30"/>
        <v>364608</v>
      </c>
      <c r="F856" s="79">
        <f t="shared" si="29"/>
        <v>0.1</v>
      </c>
      <c r="G856" s="82" t="s">
        <v>621</v>
      </c>
    </row>
    <row r="857" spans="1:7">
      <c r="A857" s="50" t="s">
        <v>1516</v>
      </c>
      <c r="B857" s="50" t="s">
        <v>1603</v>
      </c>
      <c r="C857" s="52" t="s">
        <v>1604</v>
      </c>
      <c r="D857" s="77">
        <v>214060</v>
      </c>
      <c r="E857" s="77">
        <f t="shared" si="30"/>
        <v>192654</v>
      </c>
      <c r="F857" s="79">
        <f t="shared" si="29"/>
        <v>0.1</v>
      </c>
      <c r="G857" s="82"/>
    </row>
    <row r="858" spans="1:7">
      <c r="A858" s="50" t="s">
        <v>1516</v>
      </c>
      <c r="B858" s="50" t="s">
        <v>1605</v>
      </c>
      <c r="C858" s="52" t="s">
        <v>1606</v>
      </c>
      <c r="D858" s="77">
        <v>84950</v>
      </c>
      <c r="E858" s="77">
        <f t="shared" si="30"/>
        <v>76455</v>
      </c>
      <c r="F858" s="79">
        <f t="shared" si="29"/>
        <v>0.1</v>
      </c>
      <c r="G858" s="82"/>
    </row>
    <row r="859" spans="1:7">
      <c r="A859" s="50" t="s">
        <v>1516</v>
      </c>
      <c r="B859" s="50" t="s">
        <v>1607</v>
      </c>
      <c r="C859" s="52" t="s">
        <v>1608</v>
      </c>
      <c r="D859" s="77">
        <v>118170</v>
      </c>
      <c r="E859" s="77">
        <f t="shared" si="30"/>
        <v>106353</v>
      </c>
      <c r="F859" s="79">
        <f t="shared" si="29"/>
        <v>0.1</v>
      </c>
      <c r="G859" s="82"/>
    </row>
    <row r="860" spans="1:7">
      <c r="A860" s="50" t="s">
        <v>1516</v>
      </c>
      <c r="B860" s="50" t="s">
        <v>1609</v>
      </c>
      <c r="C860" s="52" t="s">
        <v>1610</v>
      </c>
      <c r="D860" s="77">
        <v>106350</v>
      </c>
      <c r="E860" s="77">
        <v>95720</v>
      </c>
      <c r="F860" s="79">
        <f t="shared" si="29"/>
        <v>9.9952985425481894E-2</v>
      </c>
      <c r="G860" s="82"/>
    </row>
    <row r="861" spans="1:7">
      <c r="A861" s="50" t="s">
        <v>1516</v>
      </c>
      <c r="B861" s="50" t="s">
        <v>1611</v>
      </c>
      <c r="C861" s="52" t="s">
        <v>1612</v>
      </c>
      <c r="D861" s="77">
        <v>106350</v>
      </c>
      <c r="E861" s="77">
        <f t="shared" si="30"/>
        <v>95715</v>
      </c>
      <c r="F861" s="79">
        <f t="shared" si="29"/>
        <v>0.1</v>
      </c>
      <c r="G861" s="82"/>
    </row>
    <row r="862" spans="1:7">
      <c r="A862" s="50" t="s">
        <v>1516</v>
      </c>
      <c r="B862" s="50" t="s">
        <v>1613</v>
      </c>
      <c r="C862" s="52" t="s">
        <v>1614</v>
      </c>
      <c r="D862" s="77">
        <v>106540</v>
      </c>
      <c r="E862" s="77">
        <v>95890</v>
      </c>
      <c r="F862" s="79">
        <f t="shared" ref="F862:F928" si="31">(D862-E862)/D862</f>
        <v>9.996245541580627E-2</v>
      </c>
      <c r="G862" s="82"/>
    </row>
    <row r="863" spans="1:7">
      <c r="A863" s="50" t="s">
        <v>1516</v>
      </c>
      <c r="B863" s="50" t="s">
        <v>1615</v>
      </c>
      <c r="C863" s="52" t="s">
        <v>1616</v>
      </c>
      <c r="D863" s="77">
        <v>17830</v>
      </c>
      <c r="E863" s="77">
        <f t="shared" si="30"/>
        <v>16047</v>
      </c>
      <c r="F863" s="79">
        <f t="shared" si="31"/>
        <v>0.1</v>
      </c>
      <c r="G863" s="82"/>
    </row>
    <row r="864" spans="1:7">
      <c r="A864" s="50" t="s">
        <v>1516</v>
      </c>
      <c r="B864" s="52" t="s">
        <v>1617</v>
      </c>
      <c r="C864" s="52" t="s">
        <v>1618</v>
      </c>
      <c r="D864" s="77">
        <v>55000</v>
      </c>
      <c r="E864" s="77">
        <v>99000</v>
      </c>
      <c r="F864" s="79">
        <f t="shared" si="31"/>
        <v>-0.8</v>
      </c>
      <c r="G864" s="82"/>
    </row>
    <row r="865" spans="1:7">
      <c r="A865" s="50" t="s">
        <v>1516</v>
      </c>
      <c r="B865" s="52" t="s">
        <v>1619</v>
      </c>
      <c r="C865" s="52" t="s">
        <v>1620</v>
      </c>
      <c r="D865" s="77">
        <v>550000</v>
      </c>
      <c r="E865" s="77">
        <v>495000</v>
      </c>
      <c r="F865" s="79">
        <f t="shared" si="31"/>
        <v>0.1</v>
      </c>
      <c r="G865" s="82"/>
    </row>
    <row r="866" spans="1:7">
      <c r="A866" s="50" t="s">
        <v>1516</v>
      </c>
      <c r="B866" s="50" t="s">
        <v>1621</v>
      </c>
      <c r="C866" s="52" t="s">
        <v>1622</v>
      </c>
      <c r="D866" s="77">
        <v>165000</v>
      </c>
      <c r="E866" s="77">
        <v>77000</v>
      </c>
      <c r="F866" s="79">
        <f t="shared" si="31"/>
        <v>0.53333333333333333</v>
      </c>
      <c r="G866" s="82"/>
    </row>
    <row r="867" spans="1:7">
      <c r="A867" s="50" t="s">
        <v>1516</v>
      </c>
      <c r="B867" s="50" t="s">
        <v>1623</v>
      </c>
      <c r="C867" s="52" t="s">
        <v>1624</v>
      </c>
      <c r="D867" s="77">
        <v>165000</v>
      </c>
      <c r="E867" s="77">
        <v>77000</v>
      </c>
      <c r="F867" s="79">
        <f t="shared" si="31"/>
        <v>0.53333333333333333</v>
      </c>
      <c r="G867" s="82"/>
    </row>
    <row r="868" spans="1:7">
      <c r="A868" s="50" t="s">
        <v>1516</v>
      </c>
      <c r="B868" s="50" t="s">
        <v>1625</v>
      </c>
      <c r="C868" s="52" t="s">
        <v>1626</v>
      </c>
      <c r="D868" s="77">
        <v>165000</v>
      </c>
      <c r="E868" s="77">
        <v>77000</v>
      </c>
      <c r="F868" s="79">
        <f t="shared" si="31"/>
        <v>0.53333333333333333</v>
      </c>
      <c r="G868" s="82"/>
    </row>
    <row r="869" spans="1:7">
      <c r="A869" s="50" t="s">
        <v>1516</v>
      </c>
      <c r="B869" s="50" t="s">
        <v>1627</v>
      </c>
      <c r="C869" s="52" t="s">
        <v>1628</v>
      </c>
      <c r="D869" s="77">
        <v>165000</v>
      </c>
      <c r="E869" s="77">
        <v>77000</v>
      </c>
      <c r="F869" s="79">
        <f t="shared" si="31"/>
        <v>0.53333333333333333</v>
      </c>
      <c r="G869" s="82"/>
    </row>
    <row r="870" spans="1:7">
      <c r="A870" s="50" t="s">
        <v>1516</v>
      </c>
      <c r="B870" s="50" t="s">
        <v>1629</v>
      </c>
      <c r="C870" s="52" t="s">
        <v>1630</v>
      </c>
      <c r="D870" s="77">
        <v>165000</v>
      </c>
      <c r="E870" s="77">
        <v>77000</v>
      </c>
      <c r="F870" s="79">
        <f t="shared" si="31"/>
        <v>0.53333333333333333</v>
      </c>
      <c r="G870" s="82"/>
    </row>
    <row r="871" spans="1:7">
      <c r="A871" s="50" t="s">
        <v>1516</v>
      </c>
      <c r="B871" s="52" t="s">
        <v>1631</v>
      </c>
      <c r="C871" s="52" t="s">
        <v>155</v>
      </c>
      <c r="D871" s="77">
        <v>183790</v>
      </c>
      <c r="E871" s="77">
        <v>165410</v>
      </c>
      <c r="F871" s="79">
        <f t="shared" si="31"/>
        <v>0.10000544099243702</v>
      </c>
      <c r="G871" s="82" t="s">
        <v>3410</v>
      </c>
    </row>
    <row r="872" spans="1:7">
      <c r="A872" s="50" t="s">
        <v>1516</v>
      </c>
      <c r="B872" s="52" t="s">
        <v>1632</v>
      </c>
      <c r="C872" s="52" t="s">
        <v>1632</v>
      </c>
      <c r="D872" s="77">
        <v>440000</v>
      </c>
      <c r="E872" s="77">
        <v>77000</v>
      </c>
      <c r="F872" s="79">
        <f t="shared" si="31"/>
        <v>0.82499999999999996</v>
      </c>
      <c r="G872" s="82"/>
    </row>
    <row r="873" spans="1:7">
      <c r="A873" s="50" t="s">
        <v>1516</v>
      </c>
      <c r="B873" s="52" t="s">
        <v>1633</v>
      </c>
      <c r="C873" s="52" t="s">
        <v>1634</v>
      </c>
      <c r="D873" s="77">
        <v>1400000</v>
      </c>
      <c r="E873" s="77">
        <v>1250000</v>
      </c>
      <c r="F873" s="79">
        <f t="shared" si="31"/>
        <v>0.10714285714285714</v>
      </c>
      <c r="G873" s="82" t="s">
        <v>3411</v>
      </c>
    </row>
    <row r="874" spans="1:7">
      <c r="A874" s="47"/>
      <c r="B874" s="47"/>
      <c r="C874" s="52"/>
      <c r="D874" s="77"/>
      <c r="E874" s="77"/>
      <c r="F874" s="79" t="e">
        <f t="shared" si="31"/>
        <v>#DIV/0!</v>
      </c>
      <c r="G874" s="46"/>
    </row>
    <row r="875" spans="1:7">
      <c r="A875" s="47" t="s">
        <v>1635</v>
      </c>
      <c r="B875" s="53" t="s">
        <v>1636</v>
      </c>
      <c r="C875" s="53" t="s">
        <v>1637</v>
      </c>
      <c r="D875" s="77">
        <v>20000</v>
      </c>
      <c r="E875" s="77">
        <v>15200</v>
      </c>
      <c r="F875" s="79">
        <f t="shared" si="31"/>
        <v>0.24</v>
      </c>
      <c r="G875" s="46"/>
    </row>
    <row r="876" spans="1:7">
      <c r="A876" s="47" t="s">
        <v>1635</v>
      </c>
      <c r="B876" s="47" t="s">
        <v>1638</v>
      </c>
      <c r="C876" s="47" t="s">
        <v>1639</v>
      </c>
      <c r="D876" s="77">
        <v>198000</v>
      </c>
      <c r="E876" s="77">
        <v>110000</v>
      </c>
      <c r="F876" s="79">
        <f t="shared" si="31"/>
        <v>0.44444444444444442</v>
      </c>
      <c r="G876" s="46"/>
    </row>
    <row r="877" spans="1:7">
      <c r="A877" s="47" t="s">
        <v>1635</v>
      </c>
      <c r="B877" s="53" t="s">
        <v>1640</v>
      </c>
      <c r="C877" s="53" t="s">
        <v>1641</v>
      </c>
      <c r="D877" s="77">
        <v>8290</v>
      </c>
      <c r="E877" s="77"/>
      <c r="F877" s="79">
        <f t="shared" si="31"/>
        <v>1</v>
      </c>
      <c r="G877" s="46" t="s">
        <v>623</v>
      </c>
    </row>
    <row r="878" spans="1:7">
      <c r="A878" s="47" t="s">
        <v>1635</v>
      </c>
      <c r="B878" s="51" t="s">
        <v>1642</v>
      </c>
      <c r="C878" s="51" t="s">
        <v>1643</v>
      </c>
      <c r="D878" s="77">
        <v>64240</v>
      </c>
      <c r="E878" s="77">
        <v>59740</v>
      </c>
      <c r="F878" s="79">
        <f t="shared" si="31"/>
        <v>7.0049813200498134E-2</v>
      </c>
      <c r="G878" s="46"/>
    </row>
    <row r="879" spans="1:7">
      <c r="A879" s="47" t="s">
        <v>1635</v>
      </c>
      <c r="B879" s="53" t="s">
        <v>1644</v>
      </c>
      <c r="C879" s="53" t="s">
        <v>1644</v>
      </c>
      <c r="D879" s="77">
        <v>130</v>
      </c>
      <c r="E879" s="77">
        <v>101.66</v>
      </c>
      <c r="F879" s="79">
        <f t="shared" si="31"/>
        <v>0.21800000000000003</v>
      </c>
      <c r="G879" s="46"/>
    </row>
    <row r="880" spans="1:7">
      <c r="A880" s="47" t="s">
        <v>1635</v>
      </c>
      <c r="B880" s="53" t="s">
        <v>1641</v>
      </c>
      <c r="C880" s="53" t="s">
        <v>1641</v>
      </c>
      <c r="D880" s="77">
        <v>11440</v>
      </c>
      <c r="E880" s="77">
        <v>8800</v>
      </c>
      <c r="F880" s="79">
        <f t="shared" si="31"/>
        <v>0.23076923076923078</v>
      </c>
      <c r="G880" s="46">
        <v>6650</v>
      </c>
    </row>
    <row r="881" spans="1:7">
      <c r="A881" s="47" t="s">
        <v>1635</v>
      </c>
      <c r="B881" s="53" t="s">
        <v>1645</v>
      </c>
      <c r="C881" s="53" t="s">
        <v>1646</v>
      </c>
      <c r="D881" s="77">
        <v>55000</v>
      </c>
      <c r="E881" s="77">
        <v>77000</v>
      </c>
      <c r="F881" s="79">
        <f t="shared" si="31"/>
        <v>-0.4</v>
      </c>
      <c r="G881" s="46"/>
    </row>
    <row r="882" spans="1:7">
      <c r="A882" s="47" t="s">
        <v>1635</v>
      </c>
      <c r="B882" s="53">
        <v>70061</v>
      </c>
      <c r="C882" s="53" t="s">
        <v>1647</v>
      </c>
      <c r="D882" s="77">
        <v>4290</v>
      </c>
      <c r="E882" s="77">
        <v>3300</v>
      </c>
      <c r="F882" s="79">
        <f t="shared" si="31"/>
        <v>0.23076923076923078</v>
      </c>
      <c r="G882" s="46"/>
    </row>
    <row r="883" spans="1:7">
      <c r="A883" s="47" t="s">
        <v>1635</v>
      </c>
      <c r="B883" s="53" t="s">
        <v>1648</v>
      </c>
      <c r="C883" s="53" t="s">
        <v>1648</v>
      </c>
      <c r="D883" s="77">
        <v>115</v>
      </c>
      <c r="E883" s="77">
        <v>88</v>
      </c>
      <c r="F883" s="79">
        <f t="shared" si="31"/>
        <v>0.23478260869565218</v>
      </c>
      <c r="G883" s="46"/>
    </row>
    <row r="884" spans="1:7">
      <c r="A884" s="47" t="s">
        <v>1635</v>
      </c>
      <c r="B884" s="53" t="s">
        <v>1649</v>
      </c>
      <c r="C884" s="53" t="s">
        <v>1650</v>
      </c>
      <c r="D884" s="77">
        <v>4810</v>
      </c>
      <c r="E884" s="77">
        <v>3300</v>
      </c>
      <c r="F884" s="79">
        <f t="shared" si="31"/>
        <v>0.31392931392931395</v>
      </c>
      <c r="G884" s="46"/>
    </row>
    <row r="885" spans="1:7">
      <c r="A885" s="47" t="s">
        <v>1635</v>
      </c>
      <c r="B885" s="53" t="s">
        <v>1651</v>
      </c>
      <c r="C885" s="53" t="s">
        <v>1652</v>
      </c>
      <c r="D885" s="77">
        <v>3500</v>
      </c>
      <c r="E885" s="77">
        <v>3300</v>
      </c>
      <c r="F885" s="79">
        <f t="shared" si="31"/>
        <v>5.7142857142857141E-2</v>
      </c>
      <c r="G885" s="46"/>
    </row>
    <row r="886" spans="1:7">
      <c r="A886" s="47" t="s">
        <v>1653</v>
      </c>
      <c r="B886" s="51" t="s">
        <v>1654</v>
      </c>
      <c r="C886" s="51" t="s">
        <v>1654</v>
      </c>
      <c r="D886" s="77">
        <v>12100</v>
      </c>
      <c r="E886" s="77">
        <v>9500</v>
      </c>
      <c r="F886" s="79">
        <f t="shared" si="31"/>
        <v>0.21487603305785125</v>
      </c>
      <c r="G886" s="46">
        <v>6650</v>
      </c>
    </row>
    <row r="887" spans="1:7">
      <c r="A887" s="47" t="s">
        <v>1653</v>
      </c>
      <c r="B887" s="53" t="s">
        <v>1655</v>
      </c>
      <c r="C887" s="53" t="s">
        <v>1655</v>
      </c>
      <c r="D887" s="77">
        <v>5680</v>
      </c>
      <c r="E887" s="77">
        <v>4370</v>
      </c>
      <c r="F887" s="79">
        <f t="shared" si="31"/>
        <v>0.23063380281690141</v>
      </c>
      <c r="G887" s="46"/>
    </row>
    <row r="888" spans="1:7">
      <c r="A888" s="47" t="s">
        <v>1653</v>
      </c>
      <c r="B888" s="53" t="s">
        <v>1656</v>
      </c>
      <c r="C888" s="53" t="s">
        <v>1656</v>
      </c>
      <c r="D888" s="77">
        <v>115</v>
      </c>
      <c r="E888" s="77">
        <v>88</v>
      </c>
      <c r="F888" s="79">
        <f t="shared" si="31"/>
        <v>0.23478260869565218</v>
      </c>
      <c r="G888" s="98" t="s">
        <v>624</v>
      </c>
    </row>
    <row r="889" spans="1:7">
      <c r="A889" s="47" t="s">
        <v>1653</v>
      </c>
      <c r="B889" s="53" t="s">
        <v>1657</v>
      </c>
      <c r="C889" s="53" t="s">
        <v>1657</v>
      </c>
      <c r="D889" s="77">
        <v>115</v>
      </c>
      <c r="E889" s="77">
        <v>88</v>
      </c>
      <c r="F889" s="79">
        <f t="shared" si="31"/>
        <v>0.23478260869565218</v>
      </c>
      <c r="G889" s="46"/>
    </row>
    <row r="890" spans="1:7">
      <c r="A890" s="47" t="s">
        <v>1653</v>
      </c>
      <c r="B890" s="53" t="s">
        <v>1658</v>
      </c>
      <c r="C890" s="53" t="s">
        <v>1658</v>
      </c>
      <c r="D890" s="77">
        <v>9100</v>
      </c>
      <c r="E890" s="77">
        <v>5990</v>
      </c>
      <c r="F890" s="79">
        <f t="shared" si="31"/>
        <v>0.34175824175824177</v>
      </c>
      <c r="G890" s="46"/>
    </row>
    <row r="891" spans="1:7">
      <c r="A891" s="47" t="s">
        <v>1653</v>
      </c>
      <c r="B891" s="49" t="s">
        <v>1659</v>
      </c>
      <c r="C891" s="49" t="s">
        <v>1659</v>
      </c>
      <c r="D891" s="77">
        <v>50350</v>
      </c>
      <c r="E891" s="77">
        <v>29000</v>
      </c>
      <c r="F891" s="79">
        <f t="shared" si="31"/>
        <v>0.42403177755710031</v>
      </c>
      <c r="G891" s="46"/>
    </row>
    <row r="892" spans="1:7">
      <c r="A892" s="47" t="s">
        <v>1653</v>
      </c>
      <c r="B892" s="51">
        <v>8030530</v>
      </c>
      <c r="C892" s="51" t="s">
        <v>1660</v>
      </c>
      <c r="D892" s="77">
        <v>25000</v>
      </c>
      <c r="E892" s="77">
        <v>21000</v>
      </c>
      <c r="F892" s="79">
        <f t="shared" si="31"/>
        <v>0.16</v>
      </c>
      <c r="G892" s="46"/>
    </row>
    <row r="893" spans="1:7">
      <c r="A893" s="47" t="s">
        <v>1653</v>
      </c>
      <c r="B893" s="49" t="s">
        <v>1661</v>
      </c>
      <c r="C893" s="49" t="s">
        <v>1661</v>
      </c>
      <c r="D893" s="77">
        <v>58900</v>
      </c>
      <c r="E893" s="77">
        <v>44000</v>
      </c>
      <c r="F893" s="79">
        <f t="shared" si="31"/>
        <v>0.25297113752122241</v>
      </c>
      <c r="G893" s="46"/>
    </row>
    <row r="894" spans="1:7">
      <c r="A894" s="47" t="s">
        <v>1653</v>
      </c>
      <c r="B894" s="51" t="s">
        <v>1662</v>
      </c>
      <c r="C894" s="51" t="s">
        <v>1662</v>
      </c>
      <c r="D894" s="77">
        <v>25000</v>
      </c>
      <c r="E894" s="77">
        <v>21000</v>
      </c>
      <c r="F894" s="79">
        <f t="shared" si="31"/>
        <v>0.16</v>
      </c>
      <c r="G894" s="46"/>
    </row>
    <row r="895" spans="1:7">
      <c r="A895" s="47" t="s">
        <v>1653</v>
      </c>
      <c r="B895" s="53" t="s">
        <v>1663</v>
      </c>
      <c r="C895" s="53" t="s">
        <v>1663</v>
      </c>
      <c r="D895" s="77">
        <v>4030</v>
      </c>
      <c r="E895" s="77">
        <v>2790</v>
      </c>
      <c r="F895" s="79">
        <f t="shared" si="31"/>
        <v>0.30769230769230771</v>
      </c>
      <c r="G895" s="46"/>
    </row>
    <row r="896" spans="1:7">
      <c r="A896" s="47" t="s">
        <v>1653</v>
      </c>
      <c r="B896" s="49" t="s">
        <v>1664</v>
      </c>
      <c r="C896" s="49" t="s">
        <v>1664</v>
      </c>
      <c r="D896" s="77">
        <v>56050</v>
      </c>
      <c r="E896" s="77">
        <v>35000</v>
      </c>
      <c r="F896" s="79">
        <f t="shared" si="31"/>
        <v>0.37555753791257807</v>
      </c>
      <c r="G896" s="46"/>
    </row>
    <row r="897" spans="1:7">
      <c r="A897" s="47" t="s">
        <v>1653</v>
      </c>
      <c r="B897" s="53" t="s">
        <v>1665</v>
      </c>
      <c r="C897" s="53" t="s">
        <v>1665</v>
      </c>
      <c r="D897" s="77">
        <v>9520</v>
      </c>
      <c r="E897" s="77">
        <v>7322.9</v>
      </c>
      <c r="F897" s="79">
        <f t="shared" si="31"/>
        <v>0.23078781512605046</v>
      </c>
      <c r="G897" s="46"/>
    </row>
    <row r="898" spans="1:7">
      <c r="A898" s="47" t="s">
        <v>1653</v>
      </c>
      <c r="B898" s="53" t="s">
        <v>1666</v>
      </c>
      <c r="C898" s="53" t="s">
        <v>1666</v>
      </c>
      <c r="D898" s="77">
        <v>1260</v>
      </c>
      <c r="E898" s="77">
        <v>970</v>
      </c>
      <c r="F898" s="79">
        <f t="shared" si="31"/>
        <v>0.23015873015873015</v>
      </c>
      <c r="G898" s="46"/>
    </row>
    <row r="899" spans="1:7">
      <c r="A899" s="47" t="s">
        <v>1653</v>
      </c>
      <c r="B899" s="51">
        <v>80201</v>
      </c>
      <c r="C899" s="51" t="s">
        <v>1667</v>
      </c>
      <c r="D899" s="77">
        <v>14400</v>
      </c>
      <c r="E899" s="77">
        <v>14400</v>
      </c>
      <c r="F899" s="79">
        <f t="shared" si="31"/>
        <v>0</v>
      </c>
      <c r="G899" s="46" t="s">
        <v>3412</v>
      </c>
    </row>
    <row r="900" spans="1:7">
      <c r="A900" s="47" t="s">
        <v>1653</v>
      </c>
      <c r="B900" s="51">
        <v>80310</v>
      </c>
      <c r="C900" s="51" t="s">
        <v>1668</v>
      </c>
      <c r="D900" s="77">
        <v>20000</v>
      </c>
      <c r="E900" s="77">
        <v>19866.66</v>
      </c>
      <c r="F900" s="79">
        <f t="shared" si="31"/>
        <v>6.6670000000000071E-3</v>
      </c>
      <c r="G900" s="46">
        <v>80310</v>
      </c>
    </row>
    <row r="901" spans="1:7">
      <c r="A901" s="47" t="s">
        <v>1653</v>
      </c>
      <c r="B901" s="51" t="s">
        <v>1669</v>
      </c>
      <c r="C901" s="51" t="s">
        <v>204</v>
      </c>
      <c r="D901" s="77">
        <v>1100</v>
      </c>
      <c r="E901" s="77">
        <v>1100</v>
      </c>
      <c r="F901" s="79">
        <f t="shared" si="31"/>
        <v>0</v>
      </c>
      <c r="G901" s="46"/>
    </row>
    <row r="902" spans="1:7">
      <c r="A902" s="47" t="s">
        <v>1653</v>
      </c>
      <c r="B902" s="51" t="s">
        <v>1670</v>
      </c>
      <c r="C902" s="51" t="s">
        <v>1671</v>
      </c>
      <c r="D902" s="77">
        <v>38500</v>
      </c>
      <c r="E902" s="77">
        <v>27500</v>
      </c>
      <c r="F902" s="79">
        <f t="shared" si="31"/>
        <v>0.2857142857142857</v>
      </c>
      <c r="G902" s="46"/>
    </row>
    <row r="903" spans="1:7">
      <c r="A903" s="47"/>
      <c r="B903" s="51"/>
      <c r="C903" s="51"/>
      <c r="D903" s="77"/>
      <c r="E903" s="77"/>
      <c r="F903" s="79" t="e">
        <f t="shared" si="31"/>
        <v>#DIV/0!</v>
      </c>
      <c r="G903" s="46"/>
    </row>
    <row r="904" spans="1:7">
      <c r="A904" s="47" t="s">
        <v>1635</v>
      </c>
      <c r="B904" s="51" t="s">
        <v>1672</v>
      </c>
      <c r="C904" s="51" t="s">
        <v>1673</v>
      </c>
      <c r="D904" s="77">
        <v>46000</v>
      </c>
      <c r="E904" s="77">
        <v>23000</v>
      </c>
      <c r="F904" s="79">
        <f t="shared" si="31"/>
        <v>0.5</v>
      </c>
      <c r="G904" s="46"/>
    </row>
    <row r="905" spans="1:7">
      <c r="A905" s="47" t="s">
        <v>1635</v>
      </c>
      <c r="B905" s="51" t="s">
        <v>1674</v>
      </c>
      <c r="C905" s="51" t="s">
        <v>1675</v>
      </c>
      <c r="D905" s="77">
        <v>50000</v>
      </c>
      <c r="E905" s="77">
        <v>41000</v>
      </c>
      <c r="F905" s="79">
        <f t="shared" si="31"/>
        <v>0.18</v>
      </c>
      <c r="G905" s="46"/>
    </row>
    <row r="906" spans="1:7">
      <c r="A906" s="47" t="s">
        <v>1635</v>
      </c>
      <c r="B906" s="51" t="s">
        <v>1676</v>
      </c>
      <c r="C906" s="51" t="s">
        <v>1677</v>
      </c>
      <c r="D906" s="77">
        <v>12000</v>
      </c>
      <c r="E906" s="77">
        <v>8000</v>
      </c>
      <c r="F906" s="79">
        <f t="shared" si="31"/>
        <v>0.33333333333333331</v>
      </c>
      <c r="G906" s="46"/>
    </row>
    <row r="907" spans="1:7">
      <c r="A907" s="47" t="s">
        <v>1635</v>
      </c>
      <c r="B907" s="51" t="s">
        <v>1678</v>
      </c>
      <c r="C907" s="51" t="s">
        <v>1679</v>
      </c>
      <c r="D907" s="77">
        <v>51000</v>
      </c>
      <c r="E907" s="77">
        <v>35000</v>
      </c>
      <c r="F907" s="79">
        <f t="shared" si="31"/>
        <v>0.31372549019607843</v>
      </c>
      <c r="G907" s="46"/>
    </row>
    <row r="908" spans="1:7">
      <c r="A908" s="47" t="s">
        <v>1635</v>
      </c>
      <c r="B908" s="51" t="s">
        <v>1680</v>
      </c>
      <c r="C908" s="51" t="s">
        <v>1681</v>
      </c>
      <c r="D908" s="77">
        <v>49000</v>
      </c>
      <c r="E908" s="77">
        <v>29000</v>
      </c>
      <c r="F908" s="79">
        <f t="shared" si="31"/>
        <v>0.40816326530612246</v>
      </c>
      <c r="G908" s="46"/>
    </row>
    <row r="909" spans="1:7">
      <c r="A909" s="47" t="s">
        <v>1635</v>
      </c>
      <c r="B909" s="51" t="s">
        <v>1682</v>
      </c>
      <c r="C909" s="51" t="s">
        <v>1683</v>
      </c>
      <c r="D909" s="77">
        <v>56000</v>
      </c>
      <c r="E909" s="77">
        <v>44000</v>
      </c>
      <c r="F909" s="79">
        <f t="shared" si="31"/>
        <v>0.21428571428571427</v>
      </c>
      <c r="G909" s="46"/>
    </row>
    <row r="910" spans="1:7">
      <c r="A910" s="47" t="s">
        <v>1635</v>
      </c>
      <c r="B910" s="51" t="s">
        <v>1684</v>
      </c>
      <c r="C910" s="51" t="s">
        <v>1673</v>
      </c>
      <c r="D910" s="77">
        <v>45000</v>
      </c>
      <c r="E910" s="77">
        <v>23000</v>
      </c>
      <c r="F910" s="79">
        <f t="shared" si="31"/>
        <v>0.48888888888888887</v>
      </c>
      <c r="G910" s="46"/>
    </row>
    <row r="911" spans="1:7">
      <c r="A911" s="47" t="s">
        <v>1635</v>
      </c>
      <c r="B911" s="51" t="s">
        <v>1685</v>
      </c>
      <c r="C911" s="51" t="s">
        <v>1677</v>
      </c>
      <c r="D911" s="77">
        <v>12000</v>
      </c>
      <c r="E911" s="77">
        <v>8000</v>
      </c>
      <c r="F911" s="79">
        <f t="shared" si="31"/>
        <v>0.33333333333333331</v>
      </c>
      <c r="G911" s="46"/>
    </row>
    <row r="912" spans="1:7">
      <c r="A912" s="47" t="s">
        <v>1635</v>
      </c>
      <c r="B912" s="51" t="s">
        <v>1686</v>
      </c>
      <c r="C912" s="51" t="s">
        <v>1679</v>
      </c>
      <c r="D912" s="77">
        <v>58000</v>
      </c>
      <c r="E912" s="77">
        <v>35000</v>
      </c>
      <c r="F912" s="79">
        <f t="shared" si="31"/>
        <v>0.39655172413793105</v>
      </c>
      <c r="G912" s="46"/>
    </row>
    <row r="913" spans="1:7">
      <c r="A913" s="47" t="s">
        <v>1635</v>
      </c>
      <c r="B913" s="51" t="s">
        <v>1687</v>
      </c>
      <c r="C913" s="51" t="s">
        <v>1681</v>
      </c>
      <c r="D913" s="77">
        <v>50000</v>
      </c>
      <c r="E913" s="77">
        <v>29000</v>
      </c>
      <c r="F913" s="79">
        <f t="shared" si="31"/>
        <v>0.42</v>
      </c>
      <c r="G913" s="46"/>
    </row>
    <row r="914" spans="1:7">
      <c r="A914" s="47" t="s">
        <v>1635</v>
      </c>
      <c r="B914" s="51" t="s">
        <v>1688</v>
      </c>
      <c r="C914" s="51" t="s">
        <v>1683</v>
      </c>
      <c r="D914" s="77">
        <v>59000</v>
      </c>
      <c r="E914" s="77">
        <v>44000</v>
      </c>
      <c r="F914" s="79">
        <f t="shared" si="31"/>
        <v>0.25423728813559321</v>
      </c>
      <c r="G914" s="46"/>
    </row>
    <row r="915" spans="1:7">
      <c r="A915" s="47"/>
      <c r="B915" s="47"/>
      <c r="C915" s="51"/>
      <c r="D915" s="77"/>
      <c r="E915" s="77"/>
      <c r="F915" s="79" t="e">
        <f t="shared" si="31"/>
        <v>#DIV/0!</v>
      </c>
      <c r="G915" s="46"/>
    </row>
    <row r="916" spans="1:7">
      <c r="A916" s="47" t="s">
        <v>1689</v>
      </c>
      <c r="B916" s="47" t="s">
        <v>1690</v>
      </c>
      <c r="C916" s="47" t="s">
        <v>1679</v>
      </c>
      <c r="D916" s="77">
        <v>51000</v>
      </c>
      <c r="E916" s="77">
        <v>36630</v>
      </c>
      <c r="F916" s="79">
        <f t="shared" si="31"/>
        <v>0.28176470588235292</v>
      </c>
      <c r="G916" s="46"/>
    </row>
    <row r="917" spans="1:7">
      <c r="A917" s="47" t="s">
        <v>1689</v>
      </c>
      <c r="B917" s="47" t="s">
        <v>1691</v>
      </c>
      <c r="C917" s="47" t="s">
        <v>1692</v>
      </c>
      <c r="D917" s="77">
        <v>56000</v>
      </c>
      <c r="E917" s="77">
        <v>35970</v>
      </c>
      <c r="F917" s="79">
        <f t="shared" si="31"/>
        <v>0.3576785714285714</v>
      </c>
      <c r="G917" s="46"/>
    </row>
    <row r="918" spans="1:7">
      <c r="A918" s="47" t="s">
        <v>1689</v>
      </c>
      <c r="B918" s="47" t="s">
        <v>1693</v>
      </c>
      <c r="C918" s="47" t="s">
        <v>1681</v>
      </c>
      <c r="D918" s="77">
        <v>49000</v>
      </c>
      <c r="E918" s="77">
        <v>31020</v>
      </c>
      <c r="F918" s="79">
        <f t="shared" si="31"/>
        <v>0.3669387755102041</v>
      </c>
      <c r="G918" s="46"/>
    </row>
    <row r="919" spans="1:7">
      <c r="A919" s="47" t="s">
        <v>1689</v>
      </c>
      <c r="B919" s="47" t="s">
        <v>1694</v>
      </c>
      <c r="C919" s="47" t="s">
        <v>1695</v>
      </c>
      <c r="D919" s="77">
        <v>45000</v>
      </c>
      <c r="E919" s="77">
        <v>41800</v>
      </c>
      <c r="F919" s="79">
        <f t="shared" si="31"/>
        <v>7.1111111111111111E-2</v>
      </c>
      <c r="G919" s="46"/>
    </row>
    <row r="920" spans="1:7">
      <c r="A920" s="47" t="s">
        <v>1689</v>
      </c>
      <c r="B920" s="47" t="s">
        <v>1696</v>
      </c>
      <c r="C920" s="47" t="s">
        <v>1673</v>
      </c>
      <c r="D920" s="77">
        <v>46000</v>
      </c>
      <c r="E920" s="77">
        <v>23870</v>
      </c>
      <c r="F920" s="79">
        <f t="shared" si="31"/>
        <v>0.48108695652173911</v>
      </c>
      <c r="G920" s="46"/>
    </row>
    <row r="921" spans="1:7">
      <c r="A921" s="47" t="s">
        <v>1689</v>
      </c>
      <c r="B921" s="47" t="s">
        <v>1697</v>
      </c>
      <c r="C921" s="47" t="s">
        <v>1698</v>
      </c>
      <c r="D921" s="77">
        <v>12000</v>
      </c>
      <c r="E921" s="77">
        <v>8350</v>
      </c>
      <c r="F921" s="79">
        <f t="shared" si="31"/>
        <v>0.30416666666666664</v>
      </c>
      <c r="G921" s="46"/>
    </row>
    <row r="922" spans="1:7">
      <c r="A922" s="47" t="s">
        <v>1689</v>
      </c>
      <c r="B922" s="47" t="s">
        <v>1699</v>
      </c>
      <c r="C922" s="47" t="s">
        <v>1679</v>
      </c>
      <c r="D922" s="77">
        <v>58000</v>
      </c>
      <c r="E922" s="77">
        <v>36630</v>
      </c>
      <c r="F922" s="79">
        <f t="shared" si="31"/>
        <v>0.36844827586206896</v>
      </c>
      <c r="G922" s="46"/>
    </row>
    <row r="923" spans="1:7">
      <c r="A923" s="47" t="s">
        <v>1689</v>
      </c>
      <c r="B923" s="47" t="s">
        <v>1700</v>
      </c>
      <c r="C923" s="47" t="s">
        <v>1692</v>
      </c>
      <c r="D923" s="77">
        <v>59000</v>
      </c>
      <c r="E923" s="77">
        <v>35970</v>
      </c>
      <c r="F923" s="79">
        <f t="shared" si="31"/>
        <v>0.39033898305084747</v>
      </c>
      <c r="G923" s="46"/>
    </row>
    <row r="924" spans="1:7">
      <c r="A924" s="47" t="s">
        <v>1689</v>
      </c>
      <c r="B924" s="47" t="s">
        <v>1701</v>
      </c>
      <c r="C924" s="47" t="s">
        <v>1681</v>
      </c>
      <c r="D924" s="77">
        <v>55000</v>
      </c>
      <c r="E924" s="77">
        <v>31020</v>
      </c>
      <c r="F924" s="79">
        <f t="shared" si="31"/>
        <v>0.436</v>
      </c>
      <c r="G924" s="46"/>
    </row>
    <row r="925" spans="1:7">
      <c r="A925" s="47" t="s">
        <v>1689</v>
      </c>
      <c r="B925" s="47" t="s">
        <v>1702</v>
      </c>
      <c r="C925" s="47" t="s">
        <v>1695</v>
      </c>
      <c r="D925" s="77">
        <v>50000</v>
      </c>
      <c r="E925" s="77">
        <v>41800</v>
      </c>
      <c r="F925" s="79">
        <f t="shared" si="31"/>
        <v>0.16400000000000001</v>
      </c>
      <c r="G925" s="46"/>
    </row>
    <row r="926" spans="1:7">
      <c r="A926" s="47" t="s">
        <v>1689</v>
      </c>
      <c r="B926" s="47" t="s">
        <v>1703</v>
      </c>
      <c r="C926" s="47" t="s">
        <v>1704</v>
      </c>
      <c r="D926" s="77">
        <v>45000</v>
      </c>
      <c r="E926" s="77">
        <v>23870</v>
      </c>
      <c r="F926" s="79">
        <f t="shared" si="31"/>
        <v>0.46955555555555556</v>
      </c>
      <c r="G926" s="46"/>
    </row>
    <row r="927" spans="1:7">
      <c r="A927" s="47" t="s">
        <v>1689</v>
      </c>
      <c r="B927" s="47" t="s">
        <v>1705</v>
      </c>
      <c r="C927" s="47" t="s">
        <v>1698</v>
      </c>
      <c r="D927" s="77">
        <v>12000</v>
      </c>
      <c r="E927" s="77">
        <v>8350</v>
      </c>
      <c r="F927" s="79">
        <f t="shared" si="31"/>
        <v>0.30416666666666664</v>
      </c>
      <c r="G927" s="46"/>
    </row>
    <row r="928" spans="1:7">
      <c r="A928" s="47" t="s">
        <v>1689</v>
      </c>
      <c r="B928" s="47"/>
      <c r="C928" s="47" t="s">
        <v>177</v>
      </c>
      <c r="D928" s="77">
        <v>3500</v>
      </c>
      <c r="E928" s="77">
        <v>3025</v>
      </c>
      <c r="F928" s="79">
        <f t="shared" si="31"/>
        <v>0.1357142857142857</v>
      </c>
      <c r="G928" s="46"/>
    </row>
    <row r="929" spans="1:7">
      <c r="A929" s="47"/>
      <c r="B929" s="47"/>
      <c r="C929" s="51"/>
      <c r="D929" s="77"/>
      <c r="E929" s="77"/>
      <c r="F929" s="79"/>
      <c r="G929" s="46"/>
    </row>
    <row r="930" spans="1:7">
      <c r="A930" s="47" t="s">
        <v>1706</v>
      </c>
      <c r="B930" s="47" t="s">
        <v>1707</v>
      </c>
      <c r="C930" s="47" t="s">
        <v>1708</v>
      </c>
      <c r="D930" s="77">
        <v>337920</v>
      </c>
      <c r="E930" s="77">
        <v>220000</v>
      </c>
      <c r="F930" s="79">
        <f t="shared" ref="F930:F996" si="32">(D930-E930)/D930</f>
        <v>0.34895833333333331</v>
      </c>
      <c r="G930" s="46"/>
    </row>
    <row r="931" spans="1:7">
      <c r="A931" s="47" t="s">
        <v>1706</v>
      </c>
      <c r="B931" s="47" t="s">
        <v>32</v>
      </c>
      <c r="C931" s="47" t="s">
        <v>1709</v>
      </c>
      <c r="D931" s="77">
        <v>516620</v>
      </c>
      <c r="E931" s="77">
        <v>330000</v>
      </c>
      <c r="F931" s="79">
        <f t="shared" si="32"/>
        <v>0.36123262746312568</v>
      </c>
      <c r="G931" s="46"/>
    </row>
    <row r="932" spans="1:7">
      <c r="A932" s="47" t="s">
        <v>1706</v>
      </c>
      <c r="B932" s="47" t="s">
        <v>1710</v>
      </c>
      <c r="C932" s="47" t="s">
        <v>1711</v>
      </c>
      <c r="D932" s="77">
        <v>110450</v>
      </c>
      <c r="E932" s="77">
        <v>93500</v>
      </c>
      <c r="F932" s="79">
        <f t="shared" si="32"/>
        <v>0.15346310547759168</v>
      </c>
      <c r="G932" s="46"/>
    </row>
    <row r="933" spans="1:7">
      <c r="A933" s="47" t="s">
        <v>1706</v>
      </c>
      <c r="B933" s="47" t="s">
        <v>1712</v>
      </c>
      <c r="C933" s="47" t="s">
        <v>1713</v>
      </c>
      <c r="D933" s="77">
        <v>424940</v>
      </c>
      <c r="E933" s="77">
        <v>339140</v>
      </c>
      <c r="F933" s="79">
        <f t="shared" si="32"/>
        <v>0.20191085800348285</v>
      </c>
      <c r="G933" s="80"/>
    </row>
    <row r="934" spans="1:7">
      <c r="A934" s="47" t="s">
        <v>1706</v>
      </c>
      <c r="B934" s="47" t="s">
        <v>1714</v>
      </c>
      <c r="C934" s="47" t="s">
        <v>1715</v>
      </c>
      <c r="D934" s="77">
        <v>424940</v>
      </c>
      <c r="E934" s="77">
        <f>D934*0.88</f>
        <v>373947.2</v>
      </c>
      <c r="F934" s="79">
        <f t="shared" si="32"/>
        <v>0.11999999999999997</v>
      </c>
      <c r="G934" s="46"/>
    </row>
    <row r="935" spans="1:7">
      <c r="A935" s="47" t="s">
        <v>1706</v>
      </c>
      <c r="B935" s="47" t="s">
        <v>1716</v>
      </c>
      <c r="C935" s="47" t="s">
        <v>1717</v>
      </c>
      <c r="D935" s="77">
        <v>47810</v>
      </c>
      <c r="E935" s="77">
        <v>38160</v>
      </c>
      <c r="F935" s="79">
        <f t="shared" si="32"/>
        <v>0.20184061911733947</v>
      </c>
      <c r="G935" s="80"/>
    </row>
    <row r="936" spans="1:7">
      <c r="A936" s="47" t="s">
        <v>1706</v>
      </c>
      <c r="B936" s="47" t="s">
        <v>1718</v>
      </c>
      <c r="C936" s="47" t="s">
        <v>1719</v>
      </c>
      <c r="D936" s="77">
        <v>47810</v>
      </c>
      <c r="E936" s="77">
        <v>41760</v>
      </c>
      <c r="F936" s="79">
        <f t="shared" si="32"/>
        <v>0.12654256431708846</v>
      </c>
      <c r="G936" s="46"/>
    </row>
    <row r="937" spans="1:7">
      <c r="A937" s="47" t="s">
        <v>1706</v>
      </c>
      <c r="B937" s="47" t="s">
        <v>1720</v>
      </c>
      <c r="C937" s="47" t="s">
        <v>1721</v>
      </c>
      <c r="D937" s="77">
        <v>234470</v>
      </c>
      <c r="E937" s="77">
        <v>101460</v>
      </c>
      <c r="F937" s="79">
        <f t="shared" si="32"/>
        <v>0.56727939608478695</v>
      </c>
      <c r="G937" s="46"/>
    </row>
    <row r="938" spans="1:7">
      <c r="A938" s="47" t="s">
        <v>1706</v>
      </c>
      <c r="B938" s="47" t="s">
        <v>1722</v>
      </c>
      <c r="C938" s="47" t="s">
        <v>1723</v>
      </c>
      <c r="D938" s="77">
        <v>249400</v>
      </c>
      <c r="E938" s="77">
        <v>187050</v>
      </c>
      <c r="F938" s="79">
        <f t="shared" si="32"/>
        <v>0.25</v>
      </c>
      <c r="G938" s="80"/>
    </row>
    <row r="939" spans="1:7">
      <c r="A939" s="47" t="s">
        <v>1706</v>
      </c>
      <c r="B939" s="47" t="s">
        <v>1724</v>
      </c>
      <c r="C939" s="47" t="s">
        <v>1725</v>
      </c>
      <c r="D939" s="77">
        <v>249400</v>
      </c>
      <c r="E939" s="77">
        <v>187050</v>
      </c>
      <c r="F939" s="79">
        <f t="shared" si="32"/>
        <v>0.25</v>
      </c>
      <c r="G939" s="80"/>
    </row>
    <row r="940" spans="1:7">
      <c r="A940" s="47" t="s">
        <v>1706</v>
      </c>
      <c r="B940" s="47" t="s">
        <v>1726</v>
      </c>
      <c r="C940" s="47" t="s">
        <v>1727</v>
      </c>
      <c r="D940" s="77">
        <v>265010</v>
      </c>
      <c r="E940" s="77">
        <v>220000</v>
      </c>
      <c r="F940" s="79">
        <f t="shared" si="32"/>
        <v>0.16984264744726615</v>
      </c>
      <c r="G940" s="46"/>
    </row>
    <row r="941" spans="1:7">
      <c r="A941" s="47" t="s">
        <v>1706</v>
      </c>
      <c r="B941" s="47" t="s">
        <v>1728</v>
      </c>
      <c r="C941" s="47" t="s">
        <v>1729</v>
      </c>
      <c r="D941" s="77">
        <v>295800</v>
      </c>
      <c r="E941" s="77">
        <v>127990</v>
      </c>
      <c r="F941" s="79">
        <f t="shared" si="32"/>
        <v>0.5673089925625423</v>
      </c>
      <c r="G941" s="80"/>
    </row>
    <row r="942" spans="1:7">
      <c r="A942" s="47" t="s">
        <v>1706</v>
      </c>
      <c r="B942" s="47" t="s">
        <v>1730</v>
      </c>
      <c r="C942" s="47" t="s">
        <v>1731</v>
      </c>
      <c r="D942" s="77">
        <v>249400</v>
      </c>
      <c r="E942" s="77">
        <v>187050</v>
      </c>
      <c r="F942" s="79">
        <f t="shared" si="32"/>
        <v>0.25</v>
      </c>
      <c r="G942" s="46"/>
    </row>
    <row r="943" spans="1:7">
      <c r="A943" s="47" t="s">
        <v>1706</v>
      </c>
      <c r="B943" s="47" t="s">
        <v>1732</v>
      </c>
      <c r="C943" s="47" t="s">
        <v>1733</v>
      </c>
      <c r="D943" s="77">
        <v>95170</v>
      </c>
      <c r="E943" s="77">
        <v>59480</v>
      </c>
      <c r="F943" s="79">
        <f t="shared" si="32"/>
        <v>0.37501313439108963</v>
      </c>
      <c r="G943" s="46" t="s">
        <v>3409</v>
      </c>
    </row>
    <row r="944" spans="1:7">
      <c r="A944" s="47" t="s">
        <v>1706</v>
      </c>
      <c r="B944" s="47" t="s">
        <v>1734</v>
      </c>
      <c r="C944" s="47" t="s">
        <v>1735</v>
      </c>
      <c r="D944" s="77">
        <v>249400</v>
      </c>
      <c r="E944" s="77">
        <v>194530</v>
      </c>
      <c r="F944" s="79">
        <f t="shared" si="32"/>
        <v>0.22000801924619084</v>
      </c>
      <c r="G944" s="46"/>
    </row>
    <row r="945" spans="1:7">
      <c r="A945" s="47" t="s">
        <v>1706</v>
      </c>
      <c r="B945" s="47" t="s">
        <v>1736</v>
      </c>
      <c r="C945" s="47" t="s">
        <v>1737</v>
      </c>
      <c r="D945" s="77">
        <v>95170</v>
      </c>
      <c r="E945" s="77">
        <v>72330</v>
      </c>
      <c r="F945" s="79">
        <f t="shared" si="32"/>
        <v>0.23999159398970263</v>
      </c>
      <c r="G945" s="46"/>
    </row>
    <row r="946" spans="1:7">
      <c r="A946" s="47" t="s">
        <v>1706</v>
      </c>
      <c r="B946" s="47" t="s">
        <v>1738</v>
      </c>
      <c r="C946" s="47" t="s">
        <v>1739</v>
      </c>
      <c r="D946" s="77">
        <v>95170</v>
      </c>
      <c r="E946" s="77">
        <v>69550</v>
      </c>
      <c r="F946" s="79">
        <f t="shared" si="32"/>
        <v>0.26920247977303774</v>
      </c>
      <c r="G946" s="46" t="s">
        <v>3409</v>
      </c>
    </row>
    <row r="947" spans="1:7">
      <c r="A947" s="47" t="s">
        <v>1706</v>
      </c>
      <c r="B947" s="47" t="s">
        <v>1740</v>
      </c>
      <c r="C947" s="47" t="s">
        <v>1739</v>
      </c>
      <c r="D947" s="77">
        <v>95170</v>
      </c>
      <c r="E947" s="77">
        <v>69551</v>
      </c>
      <c r="F947" s="79">
        <f t="shared" si="32"/>
        <v>0.269191972260166</v>
      </c>
      <c r="G947" s="46" t="s">
        <v>621</v>
      </c>
    </row>
    <row r="948" spans="1:7">
      <c r="A948" s="47" t="s">
        <v>1706</v>
      </c>
      <c r="B948" s="47" t="s">
        <v>1741</v>
      </c>
      <c r="C948" s="47" t="s">
        <v>1742</v>
      </c>
      <c r="D948" s="77">
        <v>235710</v>
      </c>
      <c r="E948" s="77"/>
      <c r="F948" s="79">
        <f t="shared" si="32"/>
        <v>1</v>
      </c>
      <c r="G948" s="46"/>
    </row>
    <row r="949" spans="1:7">
      <c r="A949" s="47" t="s">
        <v>1706</v>
      </c>
      <c r="B949" s="47" t="s">
        <v>1743</v>
      </c>
      <c r="C949" s="47" t="s">
        <v>1744</v>
      </c>
      <c r="D949" s="77">
        <v>93980</v>
      </c>
      <c r="E949" s="77">
        <v>77000</v>
      </c>
      <c r="F949" s="79">
        <f t="shared" si="32"/>
        <v>0.18067673973185785</v>
      </c>
      <c r="G949" s="46" t="s">
        <v>3409</v>
      </c>
    </row>
    <row r="950" spans="1:7">
      <c r="A950" s="47" t="s">
        <v>1706</v>
      </c>
      <c r="B950" s="47" t="s">
        <v>1745</v>
      </c>
      <c r="C950" s="47" t="s">
        <v>1744</v>
      </c>
      <c r="D950" s="77">
        <v>93980</v>
      </c>
      <c r="E950" s="77"/>
      <c r="F950" s="79">
        <f t="shared" si="32"/>
        <v>1</v>
      </c>
      <c r="G950" s="46" t="s">
        <v>621</v>
      </c>
    </row>
    <row r="951" spans="1:7">
      <c r="A951" s="47" t="s">
        <v>1706</v>
      </c>
      <c r="B951" s="47" t="s">
        <v>1746</v>
      </c>
      <c r="C951" s="47" t="s">
        <v>1747</v>
      </c>
      <c r="D951" s="77">
        <v>210840</v>
      </c>
      <c r="E951" s="77"/>
      <c r="F951" s="79">
        <f t="shared" si="32"/>
        <v>1</v>
      </c>
      <c r="G951" s="46"/>
    </row>
    <row r="952" spans="1:7">
      <c r="A952" s="47" t="s">
        <v>1706</v>
      </c>
      <c r="B952" s="47" t="s">
        <v>1748</v>
      </c>
      <c r="C952" s="47" t="s">
        <v>1749</v>
      </c>
      <c r="D952" s="77">
        <v>348190</v>
      </c>
      <c r="E952" s="77"/>
      <c r="F952" s="79">
        <f t="shared" si="32"/>
        <v>1</v>
      </c>
      <c r="G952" s="46"/>
    </row>
    <row r="953" spans="1:7">
      <c r="A953" s="47" t="s">
        <v>1706</v>
      </c>
      <c r="B953" s="47" t="s">
        <v>1750</v>
      </c>
      <c r="C953" s="47" t="s">
        <v>1751</v>
      </c>
      <c r="D953" s="77">
        <v>374110</v>
      </c>
      <c r="E953" s="77">
        <v>299300</v>
      </c>
      <c r="F953" s="79">
        <f t="shared" si="32"/>
        <v>0.19996792387265777</v>
      </c>
      <c r="G953" s="46"/>
    </row>
    <row r="954" spans="1:7">
      <c r="A954" s="47" t="s">
        <v>1706</v>
      </c>
      <c r="B954" s="47" t="s">
        <v>1752</v>
      </c>
      <c r="C954" s="47" t="s">
        <v>1753</v>
      </c>
      <c r="D954" s="77">
        <v>404600</v>
      </c>
      <c r="E954" s="77">
        <v>384370</v>
      </c>
      <c r="F954" s="79">
        <f t="shared" si="32"/>
        <v>0.05</v>
      </c>
      <c r="G954" s="46" t="s">
        <v>3413</v>
      </c>
    </row>
    <row r="955" spans="1:7">
      <c r="A955" s="47" t="s">
        <v>1706</v>
      </c>
      <c r="B955" s="47" t="s">
        <v>1754</v>
      </c>
      <c r="C955" s="47" t="s">
        <v>1755</v>
      </c>
      <c r="D955" s="77">
        <v>596220</v>
      </c>
      <c r="E955" s="77">
        <v>475830</v>
      </c>
      <c r="F955" s="79">
        <f t="shared" si="32"/>
        <v>0.20192210928851767</v>
      </c>
      <c r="G955" s="80"/>
    </row>
    <row r="956" spans="1:7">
      <c r="A956" s="47" t="s">
        <v>1706</v>
      </c>
      <c r="B956" s="47" t="s">
        <v>1756</v>
      </c>
      <c r="C956" s="47" t="s">
        <v>1757</v>
      </c>
      <c r="D956" s="77">
        <v>596220</v>
      </c>
      <c r="E956" s="77">
        <v>481560</v>
      </c>
      <c r="F956" s="79">
        <f t="shared" si="32"/>
        <v>0.19231156284592935</v>
      </c>
      <c r="G956" s="46"/>
    </row>
    <row r="957" spans="1:7">
      <c r="A957" s="47" t="s">
        <v>1706</v>
      </c>
      <c r="B957" s="47" t="s">
        <v>1758</v>
      </c>
      <c r="C957" s="47" t="s">
        <v>1759</v>
      </c>
      <c r="D957" s="77">
        <v>596220</v>
      </c>
      <c r="E957" s="77">
        <v>573290</v>
      </c>
      <c r="F957" s="79">
        <f t="shared" si="32"/>
        <v>3.8458958102713763E-2</v>
      </c>
      <c r="G957" s="46"/>
    </row>
    <row r="958" spans="1:7">
      <c r="A958" s="47" t="s">
        <v>1706</v>
      </c>
      <c r="B958" s="47" t="s">
        <v>1760</v>
      </c>
      <c r="C958" s="47" t="s">
        <v>1761</v>
      </c>
      <c r="D958" s="77">
        <v>353170</v>
      </c>
      <c r="E958" s="77">
        <v>298840</v>
      </c>
      <c r="F958" s="79">
        <f t="shared" si="32"/>
        <v>0.15383526347084972</v>
      </c>
      <c r="G958" s="80"/>
    </row>
    <row r="959" spans="1:7">
      <c r="A959" s="47" t="s">
        <v>1706</v>
      </c>
      <c r="B959" s="47" t="s">
        <v>1762</v>
      </c>
      <c r="C959" s="47" t="s">
        <v>1763</v>
      </c>
      <c r="D959" s="77">
        <v>1118340</v>
      </c>
      <c r="E959" s="77"/>
      <c r="F959" s="79">
        <f t="shared" si="32"/>
        <v>1</v>
      </c>
      <c r="G959" s="46"/>
    </row>
    <row r="960" spans="1:7">
      <c r="A960" s="47" t="s">
        <v>1706</v>
      </c>
      <c r="B960" s="47" t="s">
        <v>1764</v>
      </c>
      <c r="C960" s="47" t="s">
        <v>1765</v>
      </c>
      <c r="D960" s="77">
        <v>404600</v>
      </c>
      <c r="E960" s="77">
        <v>354030</v>
      </c>
      <c r="F960" s="79">
        <f t="shared" si="32"/>
        <v>0.1249876421156698</v>
      </c>
      <c r="G960" s="80"/>
    </row>
    <row r="961" spans="1:7">
      <c r="A961" s="47" t="s">
        <v>1706</v>
      </c>
      <c r="B961" s="47" t="s">
        <v>1766</v>
      </c>
      <c r="C961" s="47" t="s">
        <v>1767</v>
      </c>
      <c r="D961" s="77">
        <v>185730</v>
      </c>
      <c r="E961" s="77">
        <v>160730</v>
      </c>
      <c r="F961" s="79">
        <f t="shared" si="32"/>
        <v>0.13460399504657297</v>
      </c>
      <c r="G961" s="46"/>
    </row>
    <row r="962" spans="1:7">
      <c r="A962" s="47" t="s">
        <v>1706</v>
      </c>
      <c r="B962" s="47" t="s">
        <v>1768</v>
      </c>
      <c r="C962" s="47" t="s">
        <v>1769</v>
      </c>
      <c r="D962" s="77">
        <v>18610</v>
      </c>
      <c r="E962" s="77">
        <v>16110</v>
      </c>
      <c r="F962" s="79">
        <f t="shared" si="32"/>
        <v>0.13433637829124126</v>
      </c>
      <c r="G962" s="46"/>
    </row>
    <row r="963" spans="1:7">
      <c r="A963" s="47" t="s">
        <v>1706</v>
      </c>
      <c r="B963" s="47" t="s">
        <v>1770</v>
      </c>
      <c r="C963" s="47" t="s">
        <v>1771</v>
      </c>
      <c r="D963" s="77">
        <v>380000</v>
      </c>
      <c r="E963" s="77">
        <v>239800</v>
      </c>
      <c r="F963" s="79">
        <f t="shared" si="32"/>
        <v>0.36894736842105263</v>
      </c>
      <c r="G963" s="46"/>
    </row>
    <row r="964" spans="1:7">
      <c r="A964" s="47" t="s">
        <v>1706</v>
      </c>
      <c r="B964" s="47" t="s">
        <v>1772</v>
      </c>
      <c r="C964" s="47" t="s">
        <v>1771</v>
      </c>
      <c r="D964" s="77">
        <v>1365800</v>
      </c>
      <c r="E964" s="77">
        <v>770000</v>
      </c>
      <c r="F964" s="79">
        <f t="shared" si="32"/>
        <v>0.43622785180846391</v>
      </c>
      <c r="G964" s="46"/>
    </row>
    <row r="965" spans="1:7">
      <c r="A965" s="47" t="s">
        <v>1706</v>
      </c>
      <c r="B965" s="47" t="s">
        <v>1773</v>
      </c>
      <c r="C965" s="47" t="s">
        <v>1774</v>
      </c>
      <c r="D965" s="77">
        <v>260000</v>
      </c>
      <c r="E965" s="77">
        <v>176000</v>
      </c>
      <c r="F965" s="79">
        <f t="shared" si="32"/>
        <v>0.32307692307692309</v>
      </c>
      <c r="G965" s="46"/>
    </row>
    <row r="966" spans="1:7">
      <c r="A966" s="47" t="s">
        <v>1706</v>
      </c>
      <c r="B966" s="47" t="s">
        <v>1775</v>
      </c>
      <c r="C966" s="47" t="s">
        <v>1774</v>
      </c>
      <c r="D966" s="77">
        <v>341000</v>
      </c>
      <c r="E966" s="77">
        <v>209000</v>
      </c>
      <c r="F966" s="79">
        <f t="shared" si="32"/>
        <v>0.38709677419354838</v>
      </c>
      <c r="G966" s="46"/>
    </row>
    <row r="967" spans="1:7">
      <c r="A967" s="47" t="s">
        <v>1706</v>
      </c>
      <c r="B967" s="47" t="s">
        <v>1776</v>
      </c>
      <c r="C967" s="47" t="s">
        <v>1774</v>
      </c>
      <c r="D967" s="77">
        <v>1301200</v>
      </c>
      <c r="E967" s="77">
        <v>715000</v>
      </c>
      <c r="F967" s="79">
        <f t="shared" si="32"/>
        <v>0.45050722410082999</v>
      </c>
      <c r="G967" s="46"/>
    </row>
    <row r="968" spans="1:7">
      <c r="A968" s="47" t="s">
        <v>1777</v>
      </c>
      <c r="B968" s="47" t="s">
        <v>1778</v>
      </c>
      <c r="C968" s="47" t="s">
        <v>1779</v>
      </c>
      <c r="D968" s="77">
        <v>450000</v>
      </c>
      <c r="E968" s="77">
        <v>360000</v>
      </c>
      <c r="F968" s="79">
        <f t="shared" si="32"/>
        <v>0.2</v>
      </c>
      <c r="G968" s="46"/>
    </row>
    <row r="969" spans="1:7">
      <c r="A969" s="47" t="s">
        <v>1777</v>
      </c>
      <c r="B969" s="47" t="s">
        <v>1780</v>
      </c>
      <c r="C969" s="47" t="s">
        <v>1779</v>
      </c>
      <c r="D969" s="77">
        <v>950000</v>
      </c>
      <c r="E969" s="77">
        <v>760000</v>
      </c>
      <c r="F969" s="79">
        <f t="shared" si="32"/>
        <v>0.2</v>
      </c>
      <c r="G969" s="46"/>
    </row>
    <row r="970" spans="1:7">
      <c r="A970" s="47" t="s">
        <v>1777</v>
      </c>
      <c r="B970" s="47" t="s">
        <v>1781</v>
      </c>
      <c r="C970" s="47" t="s">
        <v>1782</v>
      </c>
      <c r="D970" s="77">
        <v>1485000</v>
      </c>
      <c r="E970" s="77">
        <v>1262250</v>
      </c>
      <c r="F970" s="79">
        <f t="shared" si="32"/>
        <v>0.15</v>
      </c>
      <c r="G970" s="46"/>
    </row>
    <row r="971" spans="1:7">
      <c r="A971" s="47" t="s">
        <v>1706</v>
      </c>
      <c r="B971" s="47" t="s">
        <v>1783</v>
      </c>
      <c r="C971" s="47" t="s">
        <v>1784</v>
      </c>
      <c r="D971" s="77">
        <v>4400000</v>
      </c>
      <c r="E971" s="77">
        <v>2420000</v>
      </c>
      <c r="F971" s="79">
        <f t="shared" si="32"/>
        <v>0.45</v>
      </c>
      <c r="G971" s="46"/>
    </row>
    <row r="972" spans="1:7">
      <c r="A972" s="47" t="s">
        <v>1706</v>
      </c>
      <c r="B972" s="47" t="s">
        <v>1785</v>
      </c>
      <c r="C972" s="47" t="s">
        <v>1786</v>
      </c>
      <c r="D972" s="77">
        <v>5123000</v>
      </c>
      <c r="E972" s="77">
        <v>2860000</v>
      </c>
      <c r="F972" s="79">
        <f t="shared" si="32"/>
        <v>0.44173335935975017</v>
      </c>
      <c r="G972" s="46"/>
    </row>
    <row r="973" spans="1:7">
      <c r="A973" s="47" t="s">
        <v>1706</v>
      </c>
      <c r="B973" s="47" t="s">
        <v>1787</v>
      </c>
      <c r="C973" s="47" t="s">
        <v>1788</v>
      </c>
      <c r="D973" s="77">
        <v>4620000</v>
      </c>
      <c r="E973" s="77">
        <v>2860000</v>
      </c>
      <c r="F973" s="79">
        <f t="shared" si="32"/>
        <v>0.38095238095238093</v>
      </c>
      <c r="G973" s="46"/>
    </row>
    <row r="974" spans="1:7">
      <c r="A974" s="47" t="s">
        <v>1706</v>
      </c>
      <c r="B974" s="47" t="s">
        <v>1789</v>
      </c>
      <c r="C974" s="47" t="s">
        <v>1790</v>
      </c>
      <c r="D974" s="77">
        <v>530000</v>
      </c>
      <c r="E974" s="77">
        <v>330000</v>
      </c>
      <c r="F974" s="79">
        <f t="shared" si="32"/>
        <v>0.37735849056603776</v>
      </c>
      <c r="G974" s="46"/>
    </row>
    <row r="975" spans="1:7">
      <c r="A975" s="47" t="s">
        <v>1706</v>
      </c>
      <c r="B975" s="47" t="s">
        <v>1791</v>
      </c>
      <c r="C975" s="47" t="s">
        <v>1792</v>
      </c>
      <c r="D975" s="77">
        <v>1700000</v>
      </c>
      <c r="E975" s="77">
        <v>1221000</v>
      </c>
      <c r="F975" s="79">
        <f t="shared" si="32"/>
        <v>0.28176470588235292</v>
      </c>
      <c r="G975" s="46"/>
    </row>
    <row r="976" spans="1:7">
      <c r="A976" s="47" t="s">
        <v>1706</v>
      </c>
      <c r="B976" s="47" t="s">
        <v>33</v>
      </c>
      <c r="C976" s="47" t="s">
        <v>1793</v>
      </c>
      <c r="D976" s="77">
        <v>2762900</v>
      </c>
      <c r="E976" s="77">
        <v>1650000</v>
      </c>
      <c r="F976" s="79">
        <f t="shared" si="32"/>
        <v>0.40280140432154621</v>
      </c>
      <c r="G976" s="46"/>
    </row>
    <row r="977" spans="1:7">
      <c r="A977" s="47" t="s">
        <v>1706</v>
      </c>
      <c r="B977" s="47" t="s">
        <v>34</v>
      </c>
      <c r="C977" s="47" t="s">
        <v>1794</v>
      </c>
      <c r="D977" s="77">
        <v>2189000</v>
      </c>
      <c r="E977" s="77">
        <v>1320000</v>
      </c>
      <c r="F977" s="79">
        <f t="shared" si="32"/>
        <v>0.39698492462311558</v>
      </c>
      <c r="G977" s="46"/>
    </row>
    <row r="978" spans="1:7">
      <c r="A978" s="47" t="s">
        <v>1706</v>
      </c>
      <c r="B978" s="52" t="s">
        <v>1795</v>
      </c>
      <c r="C978" s="49" t="s">
        <v>1796</v>
      </c>
      <c r="D978" s="99">
        <v>467200</v>
      </c>
      <c r="E978" s="77">
        <v>406250</v>
      </c>
      <c r="F978" s="79">
        <f t="shared" si="32"/>
        <v>0.13045804794520549</v>
      </c>
      <c r="G978" s="46"/>
    </row>
    <row r="979" spans="1:7">
      <c r="A979" s="47" t="s">
        <v>1706</v>
      </c>
      <c r="B979" s="52" t="s">
        <v>1797</v>
      </c>
      <c r="C979" s="49" t="s">
        <v>1798</v>
      </c>
      <c r="D979" s="99">
        <v>445600</v>
      </c>
      <c r="E979" s="77">
        <v>387500</v>
      </c>
      <c r="F979" s="79">
        <f t="shared" si="32"/>
        <v>0.13038599640933574</v>
      </c>
      <c r="G979" s="46"/>
    </row>
    <row r="980" spans="1:7">
      <c r="A980" s="47"/>
      <c r="B980" s="47"/>
      <c r="C980" s="47"/>
      <c r="D980" s="77"/>
      <c r="E980" s="77"/>
      <c r="F980" s="79" t="e">
        <f t="shared" si="32"/>
        <v>#DIV/0!</v>
      </c>
      <c r="G980" s="46"/>
    </row>
    <row r="981" spans="1:7">
      <c r="A981" s="47" t="s">
        <v>1799</v>
      </c>
      <c r="B981" s="47" t="s">
        <v>1800</v>
      </c>
      <c r="C981" s="47" t="s">
        <v>1801</v>
      </c>
      <c r="D981" s="77">
        <v>118080</v>
      </c>
      <c r="E981" s="77">
        <f>D981*0.75</f>
        <v>88560</v>
      </c>
      <c r="F981" s="79">
        <f t="shared" si="32"/>
        <v>0.25</v>
      </c>
      <c r="G981" s="80" t="s">
        <v>3414</v>
      </c>
    </row>
    <row r="982" spans="1:7">
      <c r="A982" s="47" t="s">
        <v>1799</v>
      </c>
      <c r="B982" s="47" t="s">
        <v>1802</v>
      </c>
      <c r="C982" s="47" t="s">
        <v>1803</v>
      </c>
      <c r="D982" s="77">
        <v>114840</v>
      </c>
      <c r="E982" s="77">
        <f t="shared" ref="E982:E987" si="33">D982*0.75</f>
        <v>86130</v>
      </c>
      <c r="F982" s="79">
        <f t="shared" si="32"/>
        <v>0.25</v>
      </c>
      <c r="G982" s="46"/>
    </row>
    <row r="983" spans="1:7">
      <c r="A983" s="47" t="s">
        <v>1799</v>
      </c>
      <c r="B983" s="47" t="s">
        <v>1804</v>
      </c>
      <c r="C983" s="47" t="s">
        <v>1805</v>
      </c>
      <c r="D983" s="77">
        <v>131400</v>
      </c>
      <c r="E983" s="77">
        <f t="shared" si="33"/>
        <v>98550</v>
      </c>
      <c r="F983" s="79">
        <f t="shared" si="32"/>
        <v>0.25</v>
      </c>
      <c r="G983" s="46"/>
    </row>
    <row r="984" spans="1:7">
      <c r="A984" s="47" t="s">
        <v>1799</v>
      </c>
      <c r="B984" s="47" t="s">
        <v>1806</v>
      </c>
      <c r="C984" s="47" t="s">
        <v>1807</v>
      </c>
      <c r="D984" s="77">
        <v>113400</v>
      </c>
      <c r="E984" s="77">
        <f t="shared" si="33"/>
        <v>85050</v>
      </c>
      <c r="F984" s="79">
        <f t="shared" si="32"/>
        <v>0.25</v>
      </c>
      <c r="G984" s="46"/>
    </row>
    <row r="985" spans="1:7">
      <c r="A985" s="47" t="s">
        <v>1799</v>
      </c>
      <c r="B985" s="47" t="s">
        <v>1808</v>
      </c>
      <c r="C985" s="47" t="s">
        <v>1809</v>
      </c>
      <c r="D985" s="77">
        <v>128160</v>
      </c>
      <c r="E985" s="77">
        <f t="shared" si="33"/>
        <v>96120</v>
      </c>
      <c r="F985" s="79">
        <f t="shared" si="32"/>
        <v>0.25</v>
      </c>
      <c r="G985" s="46"/>
    </row>
    <row r="986" spans="1:7">
      <c r="A986" s="47" t="s">
        <v>1799</v>
      </c>
      <c r="B986" s="47" t="s">
        <v>1810</v>
      </c>
      <c r="C986" s="47" t="s">
        <v>1811</v>
      </c>
      <c r="D986" s="77">
        <v>138960</v>
      </c>
      <c r="E986" s="77">
        <f t="shared" si="33"/>
        <v>104220</v>
      </c>
      <c r="F986" s="79">
        <f t="shared" si="32"/>
        <v>0.25</v>
      </c>
      <c r="G986" s="46"/>
    </row>
    <row r="987" spans="1:7">
      <c r="A987" s="47" t="s">
        <v>1799</v>
      </c>
      <c r="B987" s="47" t="s">
        <v>1812</v>
      </c>
      <c r="C987" s="47" t="s">
        <v>1813</v>
      </c>
      <c r="D987" s="77">
        <v>157320</v>
      </c>
      <c r="E987" s="77">
        <f t="shared" si="33"/>
        <v>117990</v>
      </c>
      <c r="F987" s="79">
        <f t="shared" si="32"/>
        <v>0.25</v>
      </c>
      <c r="G987" s="46"/>
    </row>
    <row r="988" spans="1:7">
      <c r="A988" s="47" t="s">
        <v>1799</v>
      </c>
      <c r="B988" s="47" t="s">
        <v>1814</v>
      </c>
      <c r="C988" s="47" t="s">
        <v>1814</v>
      </c>
      <c r="D988" s="77">
        <v>102960</v>
      </c>
      <c r="E988" s="77">
        <v>79200</v>
      </c>
      <c r="F988" s="79">
        <f t="shared" si="32"/>
        <v>0.23076923076923078</v>
      </c>
      <c r="G988" s="46"/>
    </row>
    <row r="989" spans="1:7">
      <c r="A989" s="47" t="s">
        <v>1799</v>
      </c>
      <c r="B989" s="47">
        <v>4502906</v>
      </c>
      <c r="C989" s="47" t="s">
        <v>1815</v>
      </c>
      <c r="D989" s="77">
        <v>2800</v>
      </c>
      <c r="E989" s="77">
        <v>2200</v>
      </c>
      <c r="F989" s="79">
        <f t="shared" si="32"/>
        <v>0.21428571428571427</v>
      </c>
      <c r="G989" s="46"/>
    </row>
    <row r="990" spans="1:7">
      <c r="A990" s="47"/>
      <c r="B990" s="47"/>
      <c r="C990" s="47"/>
      <c r="D990" s="77"/>
      <c r="E990" s="77"/>
      <c r="F990" s="79" t="e">
        <f t="shared" si="32"/>
        <v>#DIV/0!</v>
      </c>
      <c r="G990" s="46"/>
    </row>
    <row r="991" spans="1:7">
      <c r="A991" s="47" t="s">
        <v>1816</v>
      </c>
      <c r="B991" s="47" t="s">
        <v>1817</v>
      </c>
      <c r="C991" s="47" t="s">
        <v>1818</v>
      </c>
      <c r="D991" s="77">
        <v>132120</v>
      </c>
      <c r="E991" s="77">
        <f>D991*0.75</f>
        <v>99090</v>
      </c>
      <c r="F991" s="79">
        <f t="shared" si="32"/>
        <v>0.25</v>
      </c>
      <c r="G991" s="46"/>
    </row>
    <row r="992" spans="1:7">
      <c r="A992" s="47" t="s">
        <v>1816</v>
      </c>
      <c r="B992" s="47" t="s">
        <v>1819</v>
      </c>
      <c r="C992" s="47" t="s">
        <v>1820</v>
      </c>
      <c r="D992" s="77">
        <v>136800</v>
      </c>
      <c r="E992" s="77">
        <f>D992*0.75</f>
        <v>102600</v>
      </c>
      <c r="F992" s="79">
        <f t="shared" si="32"/>
        <v>0.25</v>
      </c>
      <c r="G992" s="46"/>
    </row>
    <row r="993" spans="1:7">
      <c r="A993" s="47" t="s">
        <v>1816</v>
      </c>
      <c r="B993" s="47" t="s">
        <v>1821</v>
      </c>
      <c r="C993" s="47" t="s">
        <v>1822</v>
      </c>
      <c r="D993" s="77">
        <v>128160</v>
      </c>
      <c r="E993" s="77">
        <f>D993*0.75</f>
        <v>96120</v>
      </c>
      <c r="F993" s="79">
        <f t="shared" si="32"/>
        <v>0.25</v>
      </c>
      <c r="G993" s="46"/>
    </row>
    <row r="994" spans="1:7">
      <c r="A994" s="47" t="s">
        <v>1816</v>
      </c>
      <c r="B994" s="47" t="s">
        <v>1823</v>
      </c>
      <c r="C994" s="47" t="s">
        <v>1824</v>
      </c>
      <c r="D994" s="77">
        <v>138960</v>
      </c>
      <c r="E994" s="77">
        <f>D994*0.75</f>
        <v>104220</v>
      </c>
      <c r="F994" s="79">
        <f t="shared" si="32"/>
        <v>0.25</v>
      </c>
      <c r="G994" s="46"/>
    </row>
    <row r="995" spans="1:7">
      <c r="A995" s="47" t="s">
        <v>1816</v>
      </c>
      <c r="B995" s="47" t="s">
        <v>1825</v>
      </c>
      <c r="C995" s="47" t="s">
        <v>1826</v>
      </c>
      <c r="D995" s="77">
        <v>157320</v>
      </c>
      <c r="E995" s="77">
        <f>D995*0.75</f>
        <v>117990</v>
      </c>
      <c r="F995" s="79">
        <f t="shared" si="32"/>
        <v>0.25</v>
      </c>
      <c r="G995" s="46"/>
    </row>
    <row r="996" spans="1:7">
      <c r="A996" s="47" t="s">
        <v>1816</v>
      </c>
      <c r="B996" s="47" t="s">
        <v>1827</v>
      </c>
      <c r="C996" s="47" t="s">
        <v>1828</v>
      </c>
      <c r="D996" s="77">
        <v>63130</v>
      </c>
      <c r="E996" s="77">
        <v>63130</v>
      </c>
      <c r="F996" s="79">
        <f t="shared" si="32"/>
        <v>0</v>
      </c>
      <c r="G996" s="46"/>
    </row>
    <row r="997" spans="1:7">
      <c r="A997" s="47" t="s">
        <v>1816</v>
      </c>
      <c r="B997" s="47" t="s">
        <v>1829</v>
      </c>
      <c r="C997" s="47" t="s">
        <v>1830</v>
      </c>
      <c r="D997" s="77">
        <v>39550</v>
      </c>
      <c r="E997" s="77">
        <v>19200</v>
      </c>
      <c r="F997" s="79">
        <f t="shared" ref="F997:F1060" si="34">(D997-E997)/D997</f>
        <v>0.51453855878634636</v>
      </c>
      <c r="G997" s="46"/>
    </row>
    <row r="998" spans="1:7">
      <c r="A998" s="47" t="s">
        <v>1816</v>
      </c>
      <c r="B998" s="47" t="s">
        <v>1831</v>
      </c>
      <c r="C998" s="47" t="s">
        <v>1832</v>
      </c>
      <c r="D998" s="77">
        <v>5060</v>
      </c>
      <c r="E998" s="77">
        <v>5060</v>
      </c>
      <c r="F998" s="79">
        <f t="shared" si="34"/>
        <v>0</v>
      </c>
      <c r="G998" s="46"/>
    </row>
    <row r="999" spans="1:7">
      <c r="A999" s="47" t="s">
        <v>1816</v>
      </c>
      <c r="B999" s="47" t="s">
        <v>1641</v>
      </c>
      <c r="C999" s="47" t="s">
        <v>1833</v>
      </c>
      <c r="D999" s="77">
        <v>11440</v>
      </c>
      <c r="E999" s="77">
        <v>8800</v>
      </c>
      <c r="F999" s="79">
        <f t="shared" si="34"/>
        <v>0.23076923076923078</v>
      </c>
      <c r="G999" s="46"/>
    </row>
    <row r="1000" spans="1:7">
      <c r="A1000" s="47" t="s">
        <v>1816</v>
      </c>
      <c r="B1000" s="47">
        <v>4251342</v>
      </c>
      <c r="C1000" s="47" t="s">
        <v>1834</v>
      </c>
      <c r="D1000" s="77">
        <v>380</v>
      </c>
      <c r="E1000" s="77">
        <v>316</v>
      </c>
      <c r="F1000" s="79">
        <f t="shared" si="34"/>
        <v>0.16842105263157894</v>
      </c>
      <c r="G1000" s="46" t="s">
        <v>216</v>
      </c>
    </row>
    <row r="1001" spans="1:7">
      <c r="A1001" s="47" t="s">
        <v>1816</v>
      </c>
      <c r="B1001" s="47">
        <v>4251318</v>
      </c>
      <c r="C1001" s="47" t="s">
        <v>1834</v>
      </c>
      <c r="D1001" s="77">
        <v>380</v>
      </c>
      <c r="E1001" s="77">
        <v>316</v>
      </c>
      <c r="F1001" s="79">
        <f t="shared" si="34"/>
        <v>0.16842105263157894</v>
      </c>
      <c r="G1001" s="46" t="s">
        <v>625</v>
      </c>
    </row>
    <row r="1002" spans="1:7">
      <c r="A1002" s="47" t="s">
        <v>1816</v>
      </c>
      <c r="B1002" s="47">
        <v>4251300</v>
      </c>
      <c r="C1002" s="47" t="s">
        <v>1834</v>
      </c>
      <c r="D1002" s="77">
        <v>380</v>
      </c>
      <c r="E1002" s="77">
        <v>316</v>
      </c>
      <c r="F1002" s="79">
        <f t="shared" si="34"/>
        <v>0.16842105263157894</v>
      </c>
      <c r="G1002" s="46" t="s">
        <v>3415</v>
      </c>
    </row>
    <row r="1003" spans="1:7">
      <c r="A1003" s="47" t="s">
        <v>1816</v>
      </c>
      <c r="B1003" s="47">
        <v>4251326</v>
      </c>
      <c r="C1003" s="47" t="s">
        <v>1834</v>
      </c>
      <c r="D1003" s="77">
        <v>380</v>
      </c>
      <c r="E1003" s="77">
        <v>316</v>
      </c>
      <c r="F1003" s="79">
        <f t="shared" si="34"/>
        <v>0.16842105263157894</v>
      </c>
      <c r="G1003" s="46" t="s">
        <v>626</v>
      </c>
    </row>
    <row r="1004" spans="1:7">
      <c r="A1004" s="47" t="s">
        <v>1816</v>
      </c>
      <c r="B1004" s="47" t="s">
        <v>1835</v>
      </c>
      <c r="C1004" s="47" t="s">
        <v>1836</v>
      </c>
      <c r="D1004" s="77">
        <v>16550</v>
      </c>
      <c r="E1004" s="77">
        <v>12730</v>
      </c>
      <c r="F1004" s="79">
        <f t="shared" si="34"/>
        <v>0.23081570996978851</v>
      </c>
      <c r="G1004" s="46"/>
    </row>
    <row r="1005" spans="1:7">
      <c r="A1005" s="47" t="s">
        <v>1816</v>
      </c>
      <c r="B1005" s="47" t="s">
        <v>1837</v>
      </c>
      <c r="C1005" s="47" t="s">
        <v>1838</v>
      </c>
      <c r="D1005" s="77">
        <v>100000</v>
      </c>
      <c r="E1005" s="77">
        <v>55000</v>
      </c>
      <c r="F1005" s="79">
        <f t="shared" si="34"/>
        <v>0.45</v>
      </c>
      <c r="G1005" s="46"/>
    </row>
    <row r="1006" spans="1:7">
      <c r="A1006" s="47"/>
      <c r="B1006" s="47"/>
      <c r="C1006" s="47"/>
      <c r="D1006" s="77"/>
      <c r="E1006" s="77"/>
      <c r="F1006" s="79" t="e">
        <f t="shared" si="34"/>
        <v>#DIV/0!</v>
      </c>
      <c r="G1006" s="46"/>
    </row>
    <row r="1007" spans="1:7">
      <c r="A1007" s="47" t="s">
        <v>1839</v>
      </c>
      <c r="B1007" s="47" t="s">
        <v>1840</v>
      </c>
      <c r="C1007" s="47" t="s">
        <v>1841</v>
      </c>
      <c r="D1007" s="77">
        <v>4180</v>
      </c>
      <c r="E1007" s="77">
        <v>2200</v>
      </c>
      <c r="F1007" s="79">
        <f t="shared" si="34"/>
        <v>0.47368421052631576</v>
      </c>
      <c r="G1007" s="46"/>
    </row>
    <row r="1008" spans="1:7">
      <c r="A1008" s="47"/>
      <c r="B1008" s="47"/>
      <c r="C1008" s="47"/>
      <c r="D1008" s="77"/>
      <c r="E1008" s="77"/>
      <c r="F1008" s="79" t="e">
        <f t="shared" si="34"/>
        <v>#DIV/0!</v>
      </c>
      <c r="G1008" s="46"/>
    </row>
    <row r="1009" spans="1:7">
      <c r="A1009" s="47" t="s">
        <v>1842</v>
      </c>
      <c r="B1009" s="47" t="s">
        <v>1843</v>
      </c>
      <c r="C1009" s="47" t="s">
        <v>1844</v>
      </c>
      <c r="D1009" s="77">
        <v>4160</v>
      </c>
      <c r="E1009" s="77">
        <v>1650</v>
      </c>
      <c r="F1009" s="79">
        <f t="shared" si="34"/>
        <v>0.60336538461538458</v>
      </c>
      <c r="G1009" s="46"/>
    </row>
    <row r="1010" spans="1:7">
      <c r="A1010" s="47" t="s">
        <v>1842</v>
      </c>
      <c r="B1010" s="47" t="s">
        <v>1845</v>
      </c>
      <c r="C1010" s="47" t="s">
        <v>1846</v>
      </c>
      <c r="D1010" s="77">
        <v>4160</v>
      </c>
      <c r="E1010" s="77">
        <v>1650</v>
      </c>
      <c r="F1010" s="79">
        <f t="shared" si="34"/>
        <v>0.60336538461538458</v>
      </c>
      <c r="G1010" s="46"/>
    </row>
    <row r="1011" spans="1:7">
      <c r="A1011" s="47"/>
      <c r="B1011" s="47"/>
      <c r="C1011" s="47"/>
      <c r="D1011" s="77"/>
      <c r="E1011" s="77"/>
      <c r="F1011" s="79" t="e">
        <f t="shared" si="34"/>
        <v>#DIV/0!</v>
      </c>
      <c r="G1011" s="46"/>
    </row>
    <row r="1012" spans="1:7">
      <c r="A1012" s="47" t="s">
        <v>1847</v>
      </c>
      <c r="B1012" s="50" t="s">
        <v>1848</v>
      </c>
      <c r="C1012" s="47" t="s">
        <v>1849</v>
      </c>
      <c r="D1012" s="77">
        <v>726410</v>
      </c>
      <c r="E1012" s="77">
        <f t="shared" ref="E1012:E1043" si="35">D1012*0.95</f>
        <v>690089.5</v>
      </c>
      <c r="F1012" s="79">
        <f t="shared" si="34"/>
        <v>0.05</v>
      </c>
      <c r="G1012" s="46"/>
    </row>
    <row r="1013" spans="1:7">
      <c r="A1013" s="47" t="s">
        <v>1847</v>
      </c>
      <c r="B1013" s="50" t="s">
        <v>1850</v>
      </c>
      <c r="C1013" s="47" t="s">
        <v>1851</v>
      </c>
      <c r="D1013" s="77">
        <v>485910</v>
      </c>
      <c r="E1013" s="77">
        <f t="shared" si="35"/>
        <v>461614.5</v>
      </c>
      <c r="F1013" s="79">
        <f t="shared" si="34"/>
        <v>0.05</v>
      </c>
      <c r="G1013" s="46"/>
    </row>
    <row r="1014" spans="1:7">
      <c r="A1014" s="47" t="s">
        <v>1847</v>
      </c>
      <c r="B1014" s="62" t="s">
        <v>1852</v>
      </c>
      <c r="C1014" s="49" t="s">
        <v>166</v>
      </c>
      <c r="D1014" s="77">
        <v>900490</v>
      </c>
      <c r="E1014" s="77">
        <v>855470</v>
      </c>
      <c r="F1014" s="79">
        <f t="shared" si="34"/>
        <v>4.9995002720740929E-2</v>
      </c>
      <c r="G1014" s="46"/>
    </row>
    <row r="1015" spans="1:7">
      <c r="A1015" s="47" t="s">
        <v>1847</v>
      </c>
      <c r="B1015" s="50" t="s">
        <v>1853</v>
      </c>
      <c r="C1015" s="47" t="s">
        <v>1854</v>
      </c>
      <c r="D1015" s="77">
        <v>863400</v>
      </c>
      <c r="E1015" s="77">
        <f t="shared" si="35"/>
        <v>820230</v>
      </c>
      <c r="F1015" s="79">
        <f t="shared" si="34"/>
        <v>0.05</v>
      </c>
      <c r="G1015" s="46"/>
    </row>
    <row r="1016" spans="1:7">
      <c r="A1016" s="47" t="s">
        <v>1847</v>
      </c>
      <c r="B1016" s="62" t="s">
        <v>1855</v>
      </c>
      <c r="C1016" s="49" t="s">
        <v>179</v>
      </c>
      <c r="D1016" s="77">
        <v>966490</v>
      </c>
      <c r="E1016" s="77">
        <f t="shared" si="35"/>
        <v>918165.5</v>
      </c>
      <c r="F1016" s="79">
        <f t="shared" si="34"/>
        <v>0.05</v>
      </c>
      <c r="G1016" s="46"/>
    </row>
    <row r="1017" spans="1:7">
      <c r="A1017" s="47" t="s">
        <v>1847</v>
      </c>
      <c r="B1017" s="50" t="s">
        <v>1856</v>
      </c>
      <c r="C1017" s="47" t="s">
        <v>1857</v>
      </c>
      <c r="D1017" s="77">
        <v>40560</v>
      </c>
      <c r="E1017" s="77">
        <f t="shared" si="35"/>
        <v>38532</v>
      </c>
      <c r="F1017" s="79">
        <f t="shared" si="34"/>
        <v>0.05</v>
      </c>
      <c r="G1017" s="46"/>
    </row>
    <row r="1018" spans="1:7">
      <c r="A1018" s="47" t="s">
        <v>1847</v>
      </c>
      <c r="B1018" s="50" t="s">
        <v>1858</v>
      </c>
      <c r="C1018" s="47" t="s">
        <v>1846</v>
      </c>
      <c r="D1018" s="77">
        <v>4160</v>
      </c>
      <c r="E1018" s="77">
        <f t="shared" si="35"/>
        <v>3952</v>
      </c>
      <c r="F1018" s="79">
        <f t="shared" si="34"/>
        <v>0.05</v>
      </c>
      <c r="G1018" s="46"/>
    </row>
    <row r="1019" spans="1:7">
      <c r="A1019" s="47" t="s">
        <v>1847</v>
      </c>
      <c r="B1019" s="50" t="s">
        <v>1859</v>
      </c>
      <c r="C1019" s="47" t="s">
        <v>1860</v>
      </c>
      <c r="D1019" s="77">
        <v>510280</v>
      </c>
      <c r="E1019" s="77">
        <v>484770</v>
      </c>
      <c r="F1019" s="79">
        <f t="shared" si="34"/>
        <v>4.9992161166418435E-2</v>
      </c>
      <c r="G1019" s="46"/>
    </row>
    <row r="1020" spans="1:7">
      <c r="A1020" s="47" t="s">
        <v>1847</v>
      </c>
      <c r="B1020" s="50" t="s">
        <v>1861</v>
      </c>
      <c r="C1020" s="47" t="s">
        <v>1862</v>
      </c>
      <c r="D1020" s="77">
        <v>510280</v>
      </c>
      <c r="E1020" s="77">
        <v>484770</v>
      </c>
      <c r="F1020" s="79">
        <f t="shared" si="34"/>
        <v>4.9992161166418435E-2</v>
      </c>
      <c r="G1020" s="46"/>
    </row>
    <row r="1021" spans="1:7">
      <c r="A1021" s="47" t="s">
        <v>1847</v>
      </c>
      <c r="B1021" s="50" t="s">
        <v>1863</v>
      </c>
      <c r="C1021" s="47" t="s">
        <v>1864</v>
      </c>
      <c r="D1021" s="77">
        <v>510280</v>
      </c>
      <c r="E1021" s="77">
        <v>484770</v>
      </c>
      <c r="F1021" s="79">
        <f t="shared" si="34"/>
        <v>4.9992161166418435E-2</v>
      </c>
      <c r="G1021" s="46"/>
    </row>
    <row r="1022" spans="1:7">
      <c r="A1022" s="47" t="s">
        <v>1847</v>
      </c>
      <c r="B1022" s="62" t="s">
        <v>1865</v>
      </c>
      <c r="C1022" s="51" t="s">
        <v>192</v>
      </c>
      <c r="D1022" s="77">
        <v>510280</v>
      </c>
      <c r="E1022" s="77">
        <f t="shared" si="35"/>
        <v>484766</v>
      </c>
      <c r="F1022" s="79">
        <f t="shared" si="34"/>
        <v>0.05</v>
      </c>
      <c r="G1022" s="46"/>
    </row>
    <row r="1023" spans="1:7">
      <c r="A1023" s="47" t="s">
        <v>1847</v>
      </c>
      <c r="B1023" s="50" t="s">
        <v>1866</v>
      </c>
      <c r="C1023" s="47" t="s">
        <v>1867</v>
      </c>
      <c r="D1023" s="77">
        <v>486830</v>
      </c>
      <c r="E1023" s="77">
        <f t="shared" si="35"/>
        <v>462488.5</v>
      </c>
      <c r="F1023" s="79">
        <f t="shared" si="34"/>
        <v>0.05</v>
      </c>
      <c r="G1023" s="46"/>
    </row>
    <row r="1024" spans="1:7">
      <c r="A1024" s="47" t="s">
        <v>1847</v>
      </c>
      <c r="B1024" s="47" t="s">
        <v>1868</v>
      </c>
      <c r="C1024" s="47" t="s">
        <v>1869</v>
      </c>
      <c r="D1024" s="77">
        <v>564640</v>
      </c>
      <c r="E1024" s="77">
        <f t="shared" si="35"/>
        <v>536408</v>
      </c>
      <c r="F1024" s="79">
        <f t="shared" si="34"/>
        <v>0.05</v>
      </c>
      <c r="G1024" s="46"/>
    </row>
    <row r="1025" spans="1:7">
      <c r="A1025" s="47" t="s">
        <v>1847</v>
      </c>
      <c r="B1025" s="50" t="s">
        <v>1870</v>
      </c>
      <c r="C1025" s="47" t="s">
        <v>1871</v>
      </c>
      <c r="D1025" s="77">
        <v>583650</v>
      </c>
      <c r="E1025" s="77">
        <f t="shared" si="35"/>
        <v>554467.5</v>
      </c>
      <c r="F1025" s="79">
        <f t="shared" si="34"/>
        <v>0.05</v>
      </c>
      <c r="G1025" s="46"/>
    </row>
    <row r="1026" spans="1:7">
      <c r="A1026" s="47" t="s">
        <v>1847</v>
      </c>
      <c r="B1026" s="50" t="s">
        <v>1872</v>
      </c>
      <c r="C1026" s="47" t="s">
        <v>1873</v>
      </c>
      <c r="D1026" s="77">
        <v>8240</v>
      </c>
      <c r="E1026" s="77">
        <f t="shared" si="35"/>
        <v>7828</v>
      </c>
      <c r="F1026" s="79">
        <f t="shared" si="34"/>
        <v>0.05</v>
      </c>
      <c r="G1026" s="46"/>
    </row>
    <row r="1027" spans="1:7">
      <c r="A1027" s="47" t="s">
        <v>1847</v>
      </c>
      <c r="B1027" s="50" t="s">
        <v>1874</v>
      </c>
      <c r="C1027" s="47" t="s">
        <v>1875</v>
      </c>
      <c r="D1027" s="77">
        <v>17210</v>
      </c>
      <c r="E1027" s="77">
        <f t="shared" si="35"/>
        <v>16349.5</v>
      </c>
      <c r="F1027" s="79">
        <f t="shared" si="34"/>
        <v>0.05</v>
      </c>
      <c r="G1027" s="46"/>
    </row>
    <row r="1028" spans="1:7">
      <c r="A1028" s="47" t="s">
        <v>1847</v>
      </c>
      <c r="B1028" s="50" t="s">
        <v>1876</v>
      </c>
      <c r="C1028" s="47" t="s">
        <v>1877</v>
      </c>
      <c r="D1028" s="77">
        <v>8240</v>
      </c>
      <c r="E1028" s="77">
        <v>7830</v>
      </c>
      <c r="F1028" s="79">
        <f t="shared" si="34"/>
        <v>4.9757281553398057E-2</v>
      </c>
      <c r="G1028" s="46"/>
    </row>
    <row r="1029" spans="1:7">
      <c r="A1029" s="47" t="s">
        <v>1847</v>
      </c>
      <c r="B1029" s="50" t="s">
        <v>1878</v>
      </c>
      <c r="C1029" s="47" t="s">
        <v>1879</v>
      </c>
      <c r="D1029" s="77">
        <v>9070</v>
      </c>
      <c r="E1029" s="77">
        <v>8620</v>
      </c>
      <c r="F1029" s="79">
        <f t="shared" si="34"/>
        <v>4.9614112458654908E-2</v>
      </c>
      <c r="G1029" s="46"/>
    </row>
    <row r="1030" spans="1:7">
      <c r="A1030" s="47" t="s">
        <v>1847</v>
      </c>
      <c r="B1030" s="50" t="s">
        <v>1880</v>
      </c>
      <c r="C1030" s="47" t="s">
        <v>1881</v>
      </c>
      <c r="D1030" s="77">
        <v>8240</v>
      </c>
      <c r="E1030" s="77">
        <v>7830</v>
      </c>
      <c r="F1030" s="79">
        <f t="shared" si="34"/>
        <v>4.9757281553398057E-2</v>
      </c>
      <c r="G1030" s="46"/>
    </row>
    <row r="1031" spans="1:7">
      <c r="A1031" s="47" t="s">
        <v>1847</v>
      </c>
      <c r="B1031" s="50" t="s">
        <v>1882</v>
      </c>
      <c r="C1031" s="47" t="s">
        <v>1883</v>
      </c>
      <c r="D1031" s="77">
        <v>9070</v>
      </c>
      <c r="E1031" s="77">
        <v>8620</v>
      </c>
      <c r="F1031" s="79">
        <f t="shared" si="34"/>
        <v>4.9614112458654908E-2</v>
      </c>
      <c r="G1031" s="46"/>
    </row>
    <row r="1032" spans="1:7">
      <c r="A1032" s="47" t="s">
        <v>1847</v>
      </c>
      <c r="B1032" s="47" t="s">
        <v>1884</v>
      </c>
      <c r="C1032" s="47" t="s">
        <v>1885</v>
      </c>
      <c r="D1032" s="77">
        <v>109080</v>
      </c>
      <c r="E1032" s="77">
        <f t="shared" si="35"/>
        <v>103626</v>
      </c>
      <c r="F1032" s="79">
        <f t="shared" si="34"/>
        <v>0.05</v>
      </c>
      <c r="G1032" s="46"/>
    </row>
    <row r="1033" spans="1:7">
      <c r="A1033" s="47" t="s">
        <v>1847</v>
      </c>
      <c r="B1033" s="50" t="s">
        <v>1886</v>
      </c>
      <c r="C1033" s="47" t="s">
        <v>1887</v>
      </c>
      <c r="D1033" s="77">
        <v>109080</v>
      </c>
      <c r="E1033" s="77">
        <v>103630</v>
      </c>
      <c r="F1033" s="79">
        <f t="shared" si="34"/>
        <v>4.996332966629996E-2</v>
      </c>
      <c r="G1033" s="46"/>
    </row>
    <row r="1034" spans="1:7">
      <c r="A1034" s="47" t="s">
        <v>1847</v>
      </c>
      <c r="B1034" s="50" t="s">
        <v>1888</v>
      </c>
      <c r="C1034" s="47" t="s">
        <v>1889</v>
      </c>
      <c r="D1034" s="77">
        <v>109080</v>
      </c>
      <c r="E1034" s="77">
        <v>103630</v>
      </c>
      <c r="F1034" s="79">
        <f t="shared" si="34"/>
        <v>4.996332966629996E-2</v>
      </c>
      <c r="G1034" s="46"/>
    </row>
    <row r="1035" spans="1:7">
      <c r="A1035" s="47" t="s">
        <v>1847</v>
      </c>
      <c r="B1035" s="50" t="s">
        <v>1890</v>
      </c>
      <c r="C1035" s="47" t="s">
        <v>1891</v>
      </c>
      <c r="D1035" s="77">
        <v>9070</v>
      </c>
      <c r="E1035" s="77">
        <v>8620</v>
      </c>
      <c r="F1035" s="79">
        <f t="shared" si="34"/>
        <v>4.9614112458654908E-2</v>
      </c>
      <c r="G1035" s="46"/>
    </row>
    <row r="1036" spans="1:7">
      <c r="A1036" s="47" t="s">
        <v>1847</v>
      </c>
      <c r="B1036" s="62" t="s">
        <v>1892</v>
      </c>
      <c r="C1036" s="49" t="s">
        <v>167</v>
      </c>
      <c r="D1036" s="77">
        <v>8240</v>
      </c>
      <c r="E1036" s="77">
        <f t="shared" si="35"/>
        <v>7828</v>
      </c>
      <c r="F1036" s="79">
        <f t="shared" si="34"/>
        <v>0.05</v>
      </c>
      <c r="G1036" s="46"/>
    </row>
    <row r="1037" spans="1:7">
      <c r="A1037" s="47" t="s">
        <v>1847</v>
      </c>
      <c r="B1037" s="50" t="s">
        <v>1893</v>
      </c>
      <c r="C1037" s="47" t="s">
        <v>1894</v>
      </c>
      <c r="D1037" s="77">
        <v>22890</v>
      </c>
      <c r="E1037" s="77">
        <f t="shared" si="35"/>
        <v>21745.5</v>
      </c>
      <c r="F1037" s="79">
        <f t="shared" si="34"/>
        <v>0.05</v>
      </c>
      <c r="G1037" s="46"/>
    </row>
    <row r="1038" spans="1:7">
      <c r="A1038" s="47" t="s">
        <v>1847</v>
      </c>
      <c r="B1038" s="47" t="s">
        <v>1895</v>
      </c>
      <c r="C1038" s="47" t="s">
        <v>1896</v>
      </c>
      <c r="D1038" s="77">
        <v>22890</v>
      </c>
      <c r="E1038" s="77">
        <f t="shared" si="35"/>
        <v>21745.5</v>
      </c>
      <c r="F1038" s="79">
        <f t="shared" si="34"/>
        <v>0.05</v>
      </c>
      <c r="G1038" s="46"/>
    </row>
    <row r="1039" spans="1:7">
      <c r="A1039" s="47" t="s">
        <v>1847</v>
      </c>
      <c r="B1039" s="47" t="s">
        <v>1897</v>
      </c>
      <c r="C1039" s="47" t="s">
        <v>1898</v>
      </c>
      <c r="D1039" s="77">
        <v>111980</v>
      </c>
      <c r="E1039" s="77">
        <f t="shared" si="35"/>
        <v>106381</v>
      </c>
      <c r="F1039" s="79">
        <f t="shared" si="34"/>
        <v>0.05</v>
      </c>
      <c r="G1039" s="46"/>
    </row>
    <row r="1040" spans="1:7">
      <c r="A1040" s="47" t="s">
        <v>1847</v>
      </c>
      <c r="B1040" s="52" t="s">
        <v>1899</v>
      </c>
      <c r="C1040" s="49" t="s">
        <v>1900</v>
      </c>
      <c r="D1040" s="77">
        <v>102990</v>
      </c>
      <c r="E1040" s="77">
        <f t="shared" si="35"/>
        <v>97840.5</v>
      </c>
      <c r="F1040" s="79">
        <f t="shared" si="34"/>
        <v>0.05</v>
      </c>
      <c r="G1040" s="46"/>
    </row>
    <row r="1041" spans="1:7">
      <c r="A1041" s="47" t="s">
        <v>1847</v>
      </c>
      <c r="B1041" s="50" t="s">
        <v>1901</v>
      </c>
      <c r="C1041" s="47" t="s">
        <v>1902</v>
      </c>
      <c r="D1041" s="77">
        <v>148740</v>
      </c>
      <c r="E1041" s="77">
        <f t="shared" si="35"/>
        <v>141303</v>
      </c>
      <c r="F1041" s="79">
        <f t="shared" si="34"/>
        <v>0.05</v>
      </c>
      <c r="G1041" s="46"/>
    </row>
    <row r="1042" spans="1:7">
      <c r="A1042" s="47" t="s">
        <v>1847</v>
      </c>
      <c r="B1042" s="50" t="s">
        <v>1903</v>
      </c>
      <c r="C1042" s="47" t="s">
        <v>1904</v>
      </c>
      <c r="D1042" s="77">
        <v>20640</v>
      </c>
      <c r="E1042" s="77">
        <f t="shared" si="35"/>
        <v>19608</v>
      </c>
      <c r="F1042" s="79">
        <f t="shared" si="34"/>
        <v>0.05</v>
      </c>
      <c r="G1042" s="46"/>
    </row>
    <row r="1043" spans="1:7">
      <c r="A1043" s="47" t="s">
        <v>1847</v>
      </c>
      <c r="B1043" s="47" t="s">
        <v>1905</v>
      </c>
      <c r="C1043" s="47" t="s">
        <v>1906</v>
      </c>
      <c r="D1043" s="77">
        <v>20640</v>
      </c>
      <c r="E1043" s="77">
        <f t="shared" si="35"/>
        <v>19608</v>
      </c>
      <c r="F1043" s="79">
        <f t="shared" si="34"/>
        <v>0.05</v>
      </c>
      <c r="G1043" s="46"/>
    </row>
    <row r="1044" spans="1:7">
      <c r="A1044" s="47" t="s">
        <v>1847</v>
      </c>
      <c r="B1044" s="50" t="s">
        <v>1907</v>
      </c>
      <c r="C1044" s="47" t="s">
        <v>1908</v>
      </c>
      <c r="D1044" s="77">
        <v>20370</v>
      </c>
      <c r="E1044" s="77">
        <f>D1044*0.9</f>
        <v>18333</v>
      </c>
      <c r="F1044" s="79">
        <f t="shared" si="34"/>
        <v>0.1</v>
      </c>
      <c r="G1044" s="46"/>
    </row>
    <row r="1045" spans="1:7">
      <c r="A1045" s="47" t="s">
        <v>1847</v>
      </c>
      <c r="B1045" s="50" t="s">
        <v>1909</v>
      </c>
      <c r="C1045" s="47" t="s">
        <v>1908</v>
      </c>
      <c r="D1045" s="77">
        <v>20370</v>
      </c>
      <c r="E1045" s="77">
        <f>D1045*0.9</f>
        <v>18333</v>
      </c>
      <c r="F1045" s="79">
        <f t="shared" si="34"/>
        <v>0.1</v>
      </c>
      <c r="G1045" s="46"/>
    </row>
    <row r="1046" spans="1:7">
      <c r="A1046" s="47" t="s">
        <v>1847</v>
      </c>
      <c r="B1046" s="50" t="s">
        <v>1910</v>
      </c>
      <c r="C1046" s="47" t="s">
        <v>1844</v>
      </c>
      <c r="D1046" s="77">
        <v>3740</v>
      </c>
      <c r="E1046" s="77">
        <f>D1046*0.7</f>
        <v>2618</v>
      </c>
      <c r="F1046" s="79">
        <f t="shared" si="34"/>
        <v>0.3</v>
      </c>
      <c r="G1046" s="46"/>
    </row>
    <row r="1047" spans="1:7">
      <c r="A1047" s="47" t="s">
        <v>1847</v>
      </c>
      <c r="B1047" s="50" t="s">
        <v>1843</v>
      </c>
      <c r="C1047" s="47" t="s">
        <v>1844</v>
      </c>
      <c r="D1047" s="77">
        <v>4160</v>
      </c>
      <c r="E1047" s="77">
        <f>D1047*0.65</f>
        <v>2704</v>
      </c>
      <c r="F1047" s="79">
        <f t="shared" si="34"/>
        <v>0.35</v>
      </c>
      <c r="G1047" s="46"/>
    </row>
    <row r="1048" spans="1:7">
      <c r="A1048" s="47" t="s">
        <v>1847</v>
      </c>
      <c r="B1048" s="62" t="s">
        <v>1911</v>
      </c>
      <c r="C1048" s="51" t="s">
        <v>1912</v>
      </c>
      <c r="D1048" s="77">
        <v>18360</v>
      </c>
      <c r="E1048" s="77">
        <f>D1048*0.95</f>
        <v>17442</v>
      </c>
      <c r="F1048" s="79">
        <f t="shared" si="34"/>
        <v>0.05</v>
      </c>
      <c r="G1048" s="46"/>
    </row>
    <row r="1049" spans="1:7">
      <c r="A1049" s="47" t="s">
        <v>1847</v>
      </c>
      <c r="B1049" s="50" t="s">
        <v>1913</v>
      </c>
      <c r="C1049" s="47" t="s">
        <v>1914</v>
      </c>
      <c r="D1049" s="77">
        <v>1476160</v>
      </c>
      <c r="E1049" s="77">
        <f>D1049*0.95</f>
        <v>1402352</v>
      </c>
      <c r="F1049" s="79">
        <f t="shared" si="34"/>
        <v>0.05</v>
      </c>
      <c r="G1049" s="46"/>
    </row>
    <row r="1050" spans="1:7">
      <c r="A1050" s="47" t="s">
        <v>1847</v>
      </c>
      <c r="B1050" s="50" t="s">
        <v>1570</v>
      </c>
      <c r="C1050" s="47" t="s">
        <v>1571</v>
      </c>
      <c r="D1050" s="77">
        <v>204930</v>
      </c>
      <c r="E1050" s="77">
        <v>184440</v>
      </c>
      <c r="F1050" s="79">
        <f t="shared" si="34"/>
        <v>9.998536085492607E-2</v>
      </c>
      <c r="G1050" s="46"/>
    </row>
    <row r="1051" spans="1:7">
      <c r="A1051" s="47" t="s">
        <v>1847</v>
      </c>
      <c r="B1051" s="50" t="s">
        <v>1915</v>
      </c>
      <c r="C1051" s="47" t="s">
        <v>1916</v>
      </c>
      <c r="D1051" s="77">
        <v>368640</v>
      </c>
      <c r="E1051" s="77">
        <f>D1051*0.95</f>
        <v>350208</v>
      </c>
      <c r="F1051" s="79">
        <f t="shared" si="34"/>
        <v>0.05</v>
      </c>
      <c r="G1051" s="46"/>
    </row>
    <row r="1052" spans="1:7">
      <c r="A1052" s="47" t="s">
        <v>1847</v>
      </c>
      <c r="B1052" s="50" t="s">
        <v>1917</v>
      </c>
      <c r="C1052" s="47" t="s">
        <v>1918</v>
      </c>
      <c r="D1052" s="77">
        <v>123110</v>
      </c>
      <c r="E1052" s="77">
        <f t="shared" ref="E1052:E1056" si="36">D1052*0.95</f>
        <v>116954.5</v>
      </c>
      <c r="F1052" s="79">
        <f t="shared" si="34"/>
        <v>0.05</v>
      </c>
      <c r="G1052" s="46"/>
    </row>
    <row r="1053" spans="1:7">
      <c r="A1053" s="47" t="s">
        <v>1847</v>
      </c>
      <c r="B1053" s="50" t="s">
        <v>1919</v>
      </c>
      <c r="C1053" s="47" t="s">
        <v>1920</v>
      </c>
      <c r="D1053" s="77">
        <v>1078180</v>
      </c>
      <c r="E1053" s="77">
        <f t="shared" si="36"/>
        <v>1024271</v>
      </c>
      <c r="F1053" s="79">
        <f t="shared" si="34"/>
        <v>0.05</v>
      </c>
      <c r="G1053" s="46"/>
    </row>
    <row r="1054" spans="1:7">
      <c r="A1054" s="47" t="s">
        <v>1847</v>
      </c>
      <c r="B1054" s="50" t="s">
        <v>1921</v>
      </c>
      <c r="C1054" s="47" t="s">
        <v>1922</v>
      </c>
      <c r="D1054" s="77">
        <v>1609610</v>
      </c>
      <c r="E1054" s="77">
        <v>1529130</v>
      </c>
      <c r="F1054" s="79">
        <f t="shared" si="34"/>
        <v>4.9999689365746981E-2</v>
      </c>
      <c r="G1054" s="46"/>
    </row>
    <row r="1055" spans="1:7">
      <c r="A1055" s="47" t="s">
        <v>1847</v>
      </c>
      <c r="B1055" s="50" t="s">
        <v>1923</v>
      </c>
      <c r="C1055" s="47" t="s">
        <v>1924</v>
      </c>
      <c r="D1055" s="77">
        <v>118170</v>
      </c>
      <c r="E1055" s="77">
        <f>D1055*0.9</f>
        <v>106353</v>
      </c>
      <c r="F1055" s="79">
        <f t="shared" si="34"/>
        <v>0.1</v>
      </c>
      <c r="G1055" s="46"/>
    </row>
    <row r="1056" spans="1:7">
      <c r="A1056" s="47" t="s">
        <v>1847</v>
      </c>
      <c r="B1056" s="63">
        <v>2560321</v>
      </c>
      <c r="C1056" s="47" t="s">
        <v>1925</v>
      </c>
      <c r="D1056" s="77">
        <v>88000</v>
      </c>
      <c r="E1056" s="77">
        <f t="shared" si="36"/>
        <v>83600</v>
      </c>
      <c r="F1056" s="79">
        <f t="shared" si="34"/>
        <v>0.05</v>
      </c>
      <c r="G1056" s="46"/>
    </row>
    <row r="1057" spans="1:7">
      <c r="A1057" s="47" t="s">
        <v>1847</v>
      </c>
      <c r="B1057" s="47" t="s">
        <v>1926</v>
      </c>
      <c r="C1057" s="47" t="s">
        <v>1927</v>
      </c>
      <c r="D1057" s="77">
        <v>165000</v>
      </c>
      <c r="E1057" s="77">
        <v>165000</v>
      </c>
      <c r="F1057" s="79">
        <f t="shared" si="34"/>
        <v>0</v>
      </c>
      <c r="G1057" s="46" t="s">
        <v>3416</v>
      </c>
    </row>
    <row r="1058" spans="1:7">
      <c r="A1058" s="47" t="s">
        <v>1847</v>
      </c>
      <c r="B1058" s="50" t="s">
        <v>1928</v>
      </c>
      <c r="C1058" s="47" t="s">
        <v>1929</v>
      </c>
      <c r="D1058" s="77">
        <v>440000</v>
      </c>
      <c r="E1058" s="77">
        <v>397000</v>
      </c>
      <c r="F1058" s="79">
        <f t="shared" si="34"/>
        <v>9.7727272727272732E-2</v>
      </c>
      <c r="G1058" s="46"/>
    </row>
    <row r="1059" spans="1:7">
      <c r="A1059" s="47" t="s">
        <v>1847</v>
      </c>
      <c r="B1059" s="50" t="s">
        <v>1930</v>
      </c>
      <c r="C1059" s="47" t="s">
        <v>1931</v>
      </c>
      <c r="D1059" s="77">
        <v>35640</v>
      </c>
      <c r="E1059" s="77">
        <v>33860</v>
      </c>
      <c r="F1059" s="79">
        <f t="shared" si="34"/>
        <v>4.9943883277216612E-2</v>
      </c>
      <c r="G1059" s="46"/>
    </row>
    <row r="1060" spans="1:7">
      <c r="A1060" s="47" t="s">
        <v>1847</v>
      </c>
      <c r="B1060" s="47" t="s">
        <v>1932</v>
      </c>
      <c r="C1060" s="47" t="s">
        <v>1932</v>
      </c>
      <c r="D1060" s="77">
        <v>110000</v>
      </c>
      <c r="E1060" s="77">
        <v>104500</v>
      </c>
      <c r="F1060" s="79">
        <f t="shared" si="34"/>
        <v>0.05</v>
      </c>
      <c r="G1060" s="46"/>
    </row>
    <row r="1061" spans="1:7">
      <c r="A1061" s="47" t="s">
        <v>1847</v>
      </c>
      <c r="B1061" s="47" t="s">
        <v>1933</v>
      </c>
      <c r="C1061" s="47" t="s">
        <v>1934</v>
      </c>
      <c r="D1061" s="77">
        <v>55000</v>
      </c>
      <c r="E1061" s="77">
        <v>52250</v>
      </c>
      <c r="F1061" s="79">
        <f t="shared" ref="F1061:F1124" si="37">(D1061-E1061)/D1061</f>
        <v>0.05</v>
      </c>
      <c r="G1061" s="46"/>
    </row>
    <row r="1062" spans="1:7">
      <c r="A1062" s="47" t="s">
        <v>1847</v>
      </c>
      <c r="B1062" s="62"/>
      <c r="C1062" s="49" t="s">
        <v>1935</v>
      </c>
      <c r="D1062" s="77">
        <v>1100000</v>
      </c>
      <c r="E1062" s="77">
        <v>1100000</v>
      </c>
      <c r="F1062" s="79">
        <f t="shared" si="37"/>
        <v>0</v>
      </c>
      <c r="G1062" s="46" t="s">
        <v>169</v>
      </c>
    </row>
    <row r="1063" spans="1:7">
      <c r="A1063" s="47" t="s">
        <v>1847</v>
      </c>
      <c r="B1063" s="62"/>
      <c r="C1063" s="49" t="s">
        <v>1936</v>
      </c>
      <c r="D1063" s="77">
        <v>1100000</v>
      </c>
      <c r="E1063" s="77">
        <v>1100000</v>
      </c>
      <c r="F1063" s="79">
        <f t="shared" si="37"/>
        <v>0</v>
      </c>
      <c r="G1063" s="46" t="s">
        <v>3416</v>
      </c>
    </row>
    <row r="1064" spans="1:7">
      <c r="A1064" s="47"/>
      <c r="B1064" s="47"/>
      <c r="C1064" s="47"/>
      <c r="D1064" s="77"/>
      <c r="E1064" s="77"/>
      <c r="F1064" s="79" t="e">
        <f t="shared" si="37"/>
        <v>#DIV/0!</v>
      </c>
      <c r="G1064" s="46"/>
    </row>
    <row r="1065" spans="1:7">
      <c r="A1065" s="64" t="s">
        <v>1937</v>
      </c>
      <c r="B1065" s="50" t="s">
        <v>1938</v>
      </c>
      <c r="C1065" s="64" t="s">
        <v>182</v>
      </c>
      <c r="D1065" s="77">
        <v>80000</v>
      </c>
      <c r="E1065" s="77">
        <v>55000</v>
      </c>
      <c r="F1065" s="79">
        <f t="shared" si="37"/>
        <v>0.3125</v>
      </c>
      <c r="G1065" s="46"/>
    </row>
    <row r="1066" spans="1:7">
      <c r="A1066" s="64" t="s">
        <v>1937</v>
      </c>
      <c r="B1066" s="50" t="s">
        <v>1939</v>
      </c>
      <c r="C1066" s="64" t="s">
        <v>1940</v>
      </c>
      <c r="D1066" s="77">
        <v>185460</v>
      </c>
      <c r="E1066" s="77">
        <f>D1066*0.85</f>
        <v>157641</v>
      </c>
      <c r="F1066" s="79">
        <f t="shared" si="37"/>
        <v>0.15</v>
      </c>
      <c r="G1066" s="46"/>
    </row>
    <row r="1067" spans="1:7">
      <c r="A1067" s="64" t="s">
        <v>1937</v>
      </c>
      <c r="B1067" s="50" t="s">
        <v>1941</v>
      </c>
      <c r="C1067" s="64" t="s">
        <v>1942</v>
      </c>
      <c r="D1067" s="77">
        <v>919430</v>
      </c>
      <c r="E1067" s="77">
        <f>D1067*0.85</f>
        <v>781515.5</v>
      </c>
      <c r="F1067" s="79">
        <f t="shared" si="37"/>
        <v>0.15</v>
      </c>
      <c r="G1067" s="46"/>
    </row>
    <row r="1068" spans="1:7">
      <c r="A1068" s="64" t="s">
        <v>1937</v>
      </c>
      <c r="B1068" s="50" t="s">
        <v>1943</v>
      </c>
      <c r="C1068" s="64" t="s">
        <v>1942</v>
      </c>
      <c r="D1068" s="77">
        <v>615590</v>
      </c>
      <c r="E1068" s="77">
        <f t="shared" ref="E1068:E1109" si="38">D1068*0.85</f>
        <v>523251.5</v>
      </c>
      <c r="F1068" s="79">
        <f t="shared" si="37"/>
        <v>0.15</v>
      </c>
      <c r="G1068" s="46"/>
    </row>
    <row r="1069" spans="1:7">
      <c r="A1069" s="64" t="s">
        <v>1937</v>
      </c>
      <c r="B1069" s="50" t="s">
        <v>1944</v>
      </c>
      <c r="C1069" s="64" t="s">
        <v>1945</v>
      </c>
      <c r="D1069" s="77">
        <v>1190320</v>
      </c>
      <c r="E1069" s="77">
        <f t="shared" si="38"/>
        <v>1011772</v>
      </c>
      <c r="F1069" s="79">
        <f t="shared" si="37"/>
        <v>0.15</v>
      </c>
      <c r="G1069" s="46"/>
    </row>
    <row r="1070" spans="1:7">
      <c r="A1070" s="64" t="s">
        <v>1937</v>
      </c>
      <c r="B1070" s="50" t="s">
        <v>1946</v>
      </c>
      <c r="C1070" s="64" t="s">
        <v>1945</v>
      </c>
      <c r="D1070" s="77">
        <v>1267650</v>
      </c>
      <c r="E1070" s="77">
        <f t="shared" si="38"/>
        <v>1077502.5</v>
      </c>
      <c r="F1070" s="79">
        <f t="shared" si="37"/>
        <v>0.15</v>
      </c>
      <c r="G1070" s="46"/>
    </row>
    <row r="1071" spans="1:7">
      <c r="A1071" s="64" t="s">
        <v>1937</v>
      </c>
      <c r="B1071" s="50" t="s">
        <v>1947</v>
      </c>
      <c r="C1071" s="64" t="s">
        <v>1948</v>
      </c>
      <c r="D1071" s="77">
        <v>76110</v>
      </c>
      <c r="E1071" s="77">
        <f t="shared" si="38"/>
        <v>64693.5</v>
      </c>
      <c r="F1071" s="79">
        <f t="shared" si="37"/>
        <v>0.15</v>
      </c>
      <c r="G1071" s="46"/>
    </row>
    <row r="1072" spans="1:7">
      <c r="A1072" s="64" t="s">
        <v>1937</v>
      </c>
      <c r="B1072" s="50" t="s">
        <v>1949</v>
      </c>
      <c r="C1072" s="64" t="s">
        <v>1950</v>
      </c>
      <c r="D1072" s="77">
        <v>87780</v>
      </c>
      <c r="E1072" s="77">
        <f t="shared" si="38"/>
        <v>74613</v>
      </c>
      <c r="F1072" s="79">
        <f t="shared" si="37"/>
        <v>0.15</v>
      </c>
      <c r="G1072" s="46"/>
    </row>
    <row r="1073" spans="1:7">
      <c r="A1073" s="64" t="s">
        <v>1937</v>
      </c>
      <c r="B1073" s="50" t="s">
        <v>1951</v>
      </c>
      <c r="C1073" s="64" t="s">
        <v>1952</v>
      </c>
      <c r="D1073" s="77">
        <v>87430</v>
      </c>
      <c r="E1073" s="77">
        <f t="shared" si="38"/>
        <v>74315.5</v>
      </c>
      <c r="F1073" s="79">
        <f t="shared" si="37"/>
        <v>0.15</v>
      </c>
      <c r="G1073" s="46"/>
    </row>
    <row r="1074" spans="1:7">
      <c r="A1074" s="64" t="s">
        <v>1937</v>
      </c>
      <c r="B1074" s="50" t="s">
        <v>1953</v>
      </c>
      <c r="C1074" s="64" t="s">
        <v>1954</v>
      </c>
      <c r="D1074" s="77">
        <v>82350</v>
      </c>
      <c r="E1074" s="77">
        <f t="shared" si="38"/>
        <v>69997.5</v>
      </c>
      <c r="F1074" s="79">
        <f t="shared" si="37"/>
        <v>0.15</v>
      </c>
      <c r="G1074" s="46"/>
    </row>
    <row r="1075" spans="1:7">
      <c r="A1075" s="64" t="s">
        <v>1937</v>
      </c>
      <c r="B1075" s="50" t="s">
        <v>1955</v>
      </c>
      <c r="C1075" s="64" t="s">
        <v>1956</v>
      </c>
      <c r="D1075" s="77">
        <v>82350</v>
      </c>
      <c r="E1075" s="77">
        <f t="shared" si="38"/>
        <v>69997.5</v>
      </c>
      <c r="F1075" s="79">
        <f t="shared" si="37"/>
        <v>0.15</v>
      </c>
      <c r="G1075" s="46"/>
    </row>
    <row r="1076" spans="1:7">
      <c r="A1076" s="64" t="s">
        <v>1937</v>
      </c>
      <c r="B1076" s="50" t="s">
        <v>1957</v>
      </c>
      <c r="C1076" s="64" t="s">
        <v>1958</v>
      </c>
      <c r="D1076" s="77">
        <v>150340</v>
      </c>
      <c r="E1076" s="77">
        <f t="shared" si="38"/>
        <v>127789</v>
      </c>
      <c r="F1076" s="79">
        <f t="shared" si="37"/>
        <v>0.15</v>
      </c>
      <c r="G1076" s="46"/>
    </row>
    <row r="1077" spans="1:7">
      <c r="A1077" s="64" t="s">
        <v>1937</v>
      </c>
      <c r="B1077" s="50" t="s">
        <v>1959</v>
      </c>
      <c r="C1077" s="64" t="s">
        <v>1958</v>
      </c>
      <c r="D1077" s="77">
        <v>196390</v>
      </c>
      <c r="E1077" s="77">
        <f t="shared" si="38"/>
        <v>166931.5</v>
      </c>
      <c r="F1077" s="79">
        <f t="shared" si="37"/>
        <v>0.15</v>
      </c>
      <c r="G1077" s="46"/>
    </row>
    <row r="1078" spans="1:7">
      <c r="A1078" s="64" t="s">
        <v>1937</v>
      </c>
      <c r="B1078" s="50" t="s">
        <v>1960</v>
      </c>
      <c r="C1078" s="64" t="s">
        <v>1961</v>
      </c>
      <c r="D1078" s="77">
        <v>219470</v>
      </c>
      <c r="E1078" s="77">
        <f t="shared" si="38"/>
        <v>186549.5</v>
      </c>
      <c r="F1078" s="79">
        <f t="shared" si="37"/>
        <v>0.15</v>
      </c>
      <c r="G1078" s="46"/>
    </row>
    <row r="1079" spans="1:7">
      <c r="A1079" s="64" t="s">
        <v>1937</v>
      </c>
      <c r="B1079" s="50" t="s">
        <v>1962</v>
      </c>
      <c r="C1079" s="64" t="s">
        <v>1961</v>
      </c>
      <c r="D1079" s="77">
        <v>219470</v>
      </c>
      <c r="E1079" s="77">
        <f t="shared" si="38"/>
        <v>186549.5</v>
      </c>
      <c r="F1079" s="79">
        <f t="shared" si="37"/>
        <v>0.15</v>
      </c>
      <c r="G1079" s="46"/>
    </row>
    <row r="1080" spans="1:7">
      <c r="A1080" s="64" t="s">
        <v>1937</v>
      </c>
      <c r="B1080" s="50" t="s">
        <v>1963</v>
      </c>
      <c r="C1080" s="64" t="s">
        <v>1964</v>
      </c>
      <c r="D1080" s="77">
        <v>900490</v>
      </c>
      <c r="E1080" s="77">
        <f t="shared" si="38"/>
        <v>765416.5</v>
      </c>
      <c r="F1080" s="79">
        <f t="shared" si="37"/>
        <v>0.15</v>
      </c>
      <c r="G1080" s="46"/>
    </row>
    <row r="1081" spans="1:7">
      <c r="A1081" s="64" t="s">
        <v>1937</v>
      </c>
      <c r="B1081" s="50" t="s">
        <v>1965</v>
      </c>
      <c r="C1081" s="64" t="s">
        <v>1966</v>
      </c>
      <c r="D1081" s="77">
        <v>799150</v>
      </c>
      <c r="E1081" s="77">
        <f t="shared" si="38"/>
        <v>679277.5</v>
      </c>
      <c r="F1081" s="79">
        <f t="shared" si="37"/>
        <v>0.15</v>
      </c>
      <c r="G1081" s="46"/>
    </row>
    <row r="1082" spans="1:7">
      <c r="A1082" s="64" t="s">
        <v>1937</v>
      </c>
      <c r="B1082" s="50" t="s">
        <v>1967</v>
      </c>
      <c r="C1082" s="64" t="s">
        <v>1968</v>
      </c>
      <c r="D1082" s="77">
        <v>865000</v>
      </c>
      <c r="E1082" s="77">
        <f t="shared" si="38"/>
        <v>735250</v>
      </c>
      <c r="F1082" s="79">
        <f t="shared" si="37"/>
        <v>0.15</v>
      </c>
      <c r="G1082" s="46"/>
    </row>
    <row r="1083" spans="1:7">
      <c r="A1083" s="64" t="s">
        <v>1937</v>
      </c>
      <c r="B1083" s="50" t="s">
        <v>1969</v>
      </c>
      <c r="C1083" s="64" t="s">
        <v>1970</v>
      </c>
      <c r="D1083" s="77">
        <v>639430</v>
      </c>
      <c r="E1083" s="77">
        <f t="shared" si="38"/>
        <v>543515.5</v>
      </c>
      <c r="F1083" s="79">
        <f t="shared" si="37"/>
        <v>0.15</v>
      </c>
      <c r="G1083" s="46"/>
    </row>
    <row r="1084" spans="1:7">
      <c r="A1084" s="64" t="s">
        <v>1937</v>
      </c>
      <c r="B1084" s="50" t="s">
        <v>1971</v>
      </c>
      <c r="C1084" s="64" t="s">
        <v>1972</v>
      </c>
      <c r="D1084" s="77">
        <v>656270</v>
      </c>
      <c r="E1084" s="77">
        <f t="shared" si="38"/>
        <v>557829.5</v>
      </c>
      <c r="F1084" s="79">
        <f t="shared" si="37"/>
        <v>0.15</v>
      </c>
      <c r="G1084" s="46"/>
    </row>
    <row r="1085" spans="1:7">
      <c r="A1085" s="64" t="s">
        <v>1937</v>
      </c>
      <c r="B1085" s="50" t="s">
        <v>1973</v>
      </c>
      <c r="C1085" s="64" t="s">
        <v>1881</v>
      </c>
      <c r="D1085" s="77">
        <v>19820</v>
      </c>
      <c r="E1085" s="77">
        <f t="shared" si="38"/>
        <v>16847</v>
      </c>
      <c r="F1085" s="79">
        <f t="shared" si="37"/>
        <v>0.15</v>
      </c>
      <c r="G1085" s="46"/>
    </row>
    <row r="1086" spans="1:7">
      <c r="A1086" s="64" t="s">
        <v>1937</v>
      </c>
      <c r="B1086" s="50" t="s">
        <v>1974</v>
      </c>
      <c r="C1086" s="64" t="s">
        <v>1975</v>
      </c>
      <c r="D1086" s="77">
        <v>103510</v>
      </c>
      <c r="E1086" s="77">
        <f t="shared" si="38"/>
        <v>87983.5</v>
      </c>
      <c r="F1086" s="79">
        <f t="shared" si="37"/>
        <v>0.15</v>
      </c>
      <c r="G1086" s="46"/>
    </row>
    <row r="1087" spans="1:7">
      <c r="A1087" s="64" t="s">
        <v>1937</v>
      </c>
      <c r="B1087" s="50" t="s">
        <v>1976</v>
      </c>
      <c r="C1087" s="64" t="s">
        <v>1908</v>
      </c>
      <c r="D1087" s="77">
        <v>15820</v>
      </c>
      <c r="E1087" s="77">
        <f t="shared" si="38"/>
        <v>13447</v>
      </c>
      <c r="F1087" s="79">
        <f t="shared" si="37"/>
        <v>0.15</v>
      </c>
      <c r="G1087" s="46"/>
    </row>
    <row r="1088" spans="1:7">
      <c r="A1088" s="64" t="s">
        <v>1937</v>
      </c>
      <c r="B1088" s="50" t="s">
        <v>1977</v>
      </c>
      <c r="C1088" s="64" t="s">
        <v>1978</v>
      </c>
      <c r="D1088" s="77">
        <v>114040</v>
      </c>
      <c r="E1088" s="77">
        <f t="shared" si="38"/>
        <v>96934</v>
      </c>
      <c r="F1088" s="79">
        <f t="shared" si="37"/>
        <v>0.15</v>
      </c>
      <c r="G1088" s="46"/>
    </row>
    <row r="1089" spans="1:7">
      <c r="A1089" s="64" t="s">
        <v>1937</v>
      </c>
      <c r="B1089" s="50" t="s">
        <v>1979</v>
      </c>
      <c r="C1089" s="64" t="s">
        <v>1980</v>
      </c>
      <c r="D1089" s="77">
        <v>1128370</v>
      </c>
      <c r="E1089" s="77">
        <f t="shared" si="38"/>
        <v>959114.5</v>
      </c>
      <c r="F1089" s="79">
        <f t="shared" si="37"/>
        <v>0.15</v>
      </c>
      <c r="G1089" s="46"/>
    </row>
    <row r="1090" spans="1:7">
      <c r="A1090" s="64" t="s">
        <v>1937</v>
      </c>
      <c r="B1090" s="50" t="s">
        <v>1981</v>
      </c>
      <c r="C1090" s="64" t="s">
        <v>1982</v>
      </c>
      <c r="D1090" s="77">
        <v>1447620</v>
      </c>
      <c r="E1090" s="77">
        <f t="shared" si="38"/>
        <v>1230477</v>
      </c>
      <c r="F1090" s="79">
        <f t="shared" si="37"/>
        <v>0.15</v>
      </c>
      <c r="G1090" s="46"/>
    </row>
    <row r="1091" spans="1:7">
      <c r="A1091" s="64" t="s">
        <v>1937</v>
      </c>
      <c r="B1091" s="50" t="s">
        <v>1983</v>
      </c>
      <c r="C1091" s="64" t="s">
        <v>1984</v>
      </c>
      <c r="D1091" s="77">
        <v>2084160</v>
      </c>
      <c r="E1091" s="77">
        <f t="shared" si="38"/>
        <v>1771536</v>
      </c>
      <c r="F1091" s="79">
        <f t="shared" si="37"/>
        <v>0.15</v>
      </c>
      <c r="G1091" s="46"/>
    </row>
    <row r="1092" spans="1:7">
      <c r="A1092" s="64" t="s">
        <v>1937</v>
      </c>
      <c r="B1092" s="50" t="s">
        <v>1985</v>
      </c>
      <c r="C1092" s="64" t="s">
        <v>1986</v>
      </c>
      <c r="D1092" s="77">
        <v>510000</v>
      </c>
      <c r="E1092" s="77">
        <f t="shared" si="38"/>
        <v>433500</v>
      </c>
      <c r="F1092" s="79">
        <f t="shared" si="37"/>
        <v>0.15</v>
      </c>
      <c r="G1092" s="46"/>
    </row>
    <row r="1093" spans="1:7">
      <c r="A1093" s="64" t="s">
        <v>1937</v>
      </c>
      <c r="B1093" s="50" t="s">
        <v>1987</v>
      </c>
      <c r="C1093" s="64" t="s">
        <v>1988</v>
      </c>
      <c r="D1093" s="77">
        <v>751070</v>
      </c>
      <c r="E1093" s="77">
        <f t="shared" si="38"/>
        <v>638409.5</v>
      </c>
      <c r="F1093" s="79">
        <f t="shared" si="37"/>
        <v>0.15</v>
      </c>
      <c r="G1093" s="46"/>
    </row>
    <row r="1094" spans="1:7">
      <c r="A1094" s="64" t="s">
        <v>1937</v>
      </c>
      <c r="B1094" s="50" t="s">
        <v>1989</v>
      </c>
      <c r="C1094" s="64" t="s">
        <v>1990</v>
      </c>
      <c r="D1094" s="77">
        <v>527450</v>
      </c>
      <c r="E1094" s="77">
        <f t="shared" si="38"/>
        <v>448332.5</v>
      </c>
      <c r="F1094" s="79">
        <f t="shared" si="37"/>
        <v>0.15</v>
      </c>
      <c r="G1094" s="46"/>
    </row>
    <row r="1095" spans="1:7">
      <c r="A1095" s="64" t="s">
        <v>1937</v>
      </c>
      <c r="B1095" s="50" t="s">
        <v>1991</v>
      </c>
      <c r="C1095" s="64" t="s">
        <v>1992</v>
      </c>
      <c r="D1095" s="77">
        <v>768960</v>
      </c>
      <c r="E1095" s="77">
        <f t="shared" si="38"/>
        <v>653616</v>
      </c>
      <c r="F1095" s="79">
        <f t="shared" si="37"/>
        <v>0.15</v>
      </c>
      <c r="G1095" s="46"/>
    </row>
    <row r="1096" spans="1:7">
      <c r="A1096" s="64" t="s">
        <v>1937</v>
      </c>
      <c r="B1096" s="50" t="s">
        <v>1993</v>
      </c>
      <c r="C1096" s="64" t="s">
        <v>1994</v>
      </c>
      <c r="D1096" s="77">
        <v>50670</v>
      </c>
      <c r="E1096" s="77">
        <f t="shared" si="38"/>
        <v>43069.5</v>
      </c>
      <c r="F1096" s="79">
        <f t="shared" si="37"/>
        <v>0.15</v>
      </c>
      <c r="G1096" s="46"/>
    </row>
    <row r="1097" spans="1:7">
      <c r="A1097" s="64" t="s">
        <v>1937</v>
      </c>
      <c r="B1097" s="50" t="s">
        <v>1995</v>
      </c>
      <c r="C1097" s="64" t="s">
        <v>1996</v>
      </c>
      <c r="D1097" s="77">
        <v>1467440</v>
      </c>
      <c r="E1097" s="77">
        <f t="shared" si="38"/>
        <v>1247324</v>
      </c>
      <c r="F1097" s="79">
        <f t="shared" si="37"/>
        <v>0.15</v>
      </c>
      <c r="G1097" s="46"/>
    </row>
    <row r="1098" spans="1:7">
      <c r="A1098" s="64" t="s">
        <v>1937</v>
      </c>
      <c r="B1098" s="50" t="s">
        <v>1997</v>
      </c>
      <c r="C1098" s="64" t="s">
        <v>1998</v>
      </c>
      <c r="D1098" s="77">
        <v>1365150</v>
      </c>
      <c r="E1098" s="77">
        <f t="shared" si="38"/>
        <v>1160377.5</v>
      </c>
      <c r="F1098" s="79">
        <f t="shared" si="37"/>
        <v>0.15</v>
      </c>
      <c r="G1098" s="46"/>
    </row>
    <row r="1099" spans="1:7">
      <c r="A1099" s="64" t="s">
        <v>1937</v>
      </c>
      <c r="B1099" s="50" t="s">
        <v>1999</v>
      </c>
      <c r="C1099" s="64" t="s">
        <v>2000</v>
      </c>
      <c r="D1099" s="77">
        <v>204930</v>
      </c>
      <c r="E1099" s="77">
        <f t="shared" si="38"/>
        <v>174190.5</v>
      </c>
      <c r="F1099" s="79">
        <f t="shared" si="37"/>
        <v>0.15</v>
      </c>
      <c r="G1099" s="46"/>
    </row>
    <row r="1100" spans="1:7">
      <c r="A1100" s="64" t="s">
        <v>1937</v>
      </c>
      <c r="B1100" s="50" t="s">
        <v>2001</v>
      </c>
      <c r="C1100" s="64" t="s">
        <v>2002</v>
      </c>
      <c r="D1100" s="77">
        <v>978340</v>
      </c>
      <c r="E1100" s="77">
        <f t="shared" si="38"/>
        <v>831589</v>
      </c>
      <c r="F1100" s="79">
        <f t="shared" si="37"/>
        <v>0.15</v>
      </c>
      <c r="G1100" s="46"/>
    </row>
    <row r="1101" spans="1:7">
      <c r="A1101" s="64" t="s">
        <v>1937</v>
      </c>
      <c r="B1101" s="50" t="s">
        <v>2003</v>
      </c>
      <c r="C1101" s="64" t="s">
        <v>2004</v>
      </c>
      <c r="D1101" s="77">
        <v>988560</v>
      </c>
      <c r="E1101" s="77">
        <f t="shared" si="38"/>
        <v>840276</v>
      </c>
      <c r="F1101" s="79">
        <f t="shared" si="37"/>
        <v>0.15</v>
      </c>
      <c r="G1101" s="46"/>
    </row>
    <row r="1102" spans="1:7">
      <c r="A1102" s="64" t="s">
        <v>1937</v>
      </c>
      <c r="B1102" s="50" t="s">
        <v>2005</v>
      </c>
      <c r="C1102" s="64" t="s">
        <v>2006</v>
      </c>
      <c r="D1102" s="77">
        <v>837060</v>
      </c>
      <c r="E1102" s="77">
        <f t="shared" si="38"/>
        <v>711501</v>
      </c>
      <c r="F1102" s="79">
        <f t="shared" si="37"/>
        <v>0.15</v>
      </c>
      <c r="G1102" s="46"/>
    </row>
    <row r="1103" spans="1:7">
      <c r="A1103" s="64" t="s">
        <v>1937</v>
      </c>
      <c r="B1103" s="50" t="s">
        <v>2007</v>
      </c>
      <c r="C1103" s="64" t="s">
        <v>2008</v>
      </c>
      <c r="D1103" s="77">
        <v>412150</v>
      </c>
      <c r="E1103" s="77">
        <f t="shared" si="38"/>
        <v>350327.5</v>
      </c>
      <c r="F1103" s="79">
        <f t="shared" si="37"/>
        <v>0.15</v>
      </c>
      <c r="G1103" s="46"/>
    </row>
    <row r="1104" spans="1:7">
      <c r="A1104" s="64" t="s">
        <v>1937</v>
      </c>
      <c r="B1104" s="50" t="s">
        <v>2009</v>
      </c>
      <c r="C1104" s="64" t="s">
        <v>2010</v>
      </c>
      <c r="D1104" s="77">
        <v>212430</v>
      </c>
      <c r="E1104" s="77">
        <f t="shared" si="38"/>
        <v>180565.5</v>
      </c>
      <c r="F1104" s="79">
        <f t="shared" si="37"/>
        <v>0.15</v>
      </c>
      <c r="G1104" s="46"/>
    </row>
    <row r="1105" spans="1:7">
      <c r="A1105" s="64" t="s">
        <v>1937</v>
      </c>
      <c r="B1105" s="50" t="s">
        <v>2011</v>
      </c>
      <c r="C1105" s="64" t="s">
        <v>2012</v>
      </c>
      <c r="D1105" s="77">
        <v>106540</v>
      </c>
      <c r="E1105" s="77">
        <f t="shared" si="38"/>
        <v>90559</v>
      </c>
      <c r="F1105" s="79">
        <f t="shared" si="37"/>
        <v>0.15</v>
      </c>
      <c r="G1105" s="46"/>
    </row>
    <row r="1106" spans="1:7">
      <c r="A1106" s="64" t="s">
        <v>1937</v>
      </c>
      <c r="B1106" s="50" t="s">
        <v>2013</v>
      </c>
      <c r="C1106" s="64" t="s">
        <v>2014</v>
      </c>
      <c r="D1106" s="77">
        <v>111030</v>
      </c>
      <c r="E1106" s="77">
        <f t="shared" si="38"/>
        <v>94375.5</v>
      </c>
      <c r="F1106" s="79">
        <f t="shared" si="37"/>
        <v>0.15</v>
      </c>
      <c r="G1106" s="46"/>
    </row>
    <row r="1107" spans="1:7">
      <c r="A1107" s="64" t="s">
        <v>1937</v>
      </c>
      <c r="B1107" s="50" t="s">
        <v>2015</v>
      </c>
      <c r="C1107" s="64" t="s">
        <v>2016</v>
      </c>
      <c r="D1107" s="77">
        <v>42750</v>
      </c>
      <c r="E1107" s="77">
        <f t="shared" si="38"/>
        <v>36337.5</v>
      </c>
      <c r="F1107" s="79">
        <f t="shared" si="37"/>
        <v>0.15</v>
      </c>
      <c r="G1107" s="46"/>
    </row>
    <row r="1108" spans="1:7">
      <c r="A1108" s="64" t="s">
        <v>1937</v>
      </c>
      <c r="B1108" s="50" t="s">
        <v>2017</v>
      </c>
      <c r="C1108" s="64" t="s">
        <v>2018</v>
      </c>
      <c r="D1108" s="77">
        <v>85500</v>
      </c>
      <c r="E1108" s="77">
        <f t="shared" si="38"/>
        <v>72675</v>
      </c>
      <c r="F1108" s="79">
        <f t="shared" si="37"/>
        <v>0.15</v>
      </c>
      <c r="G1108" s="46"/>
    </row>
    <row r="1109" spans="1:7">
      <c r="A1109" s="64" t="s">
        <v>1937</v>
      </c>
      <c r="B1109" s="50" t="s">
        <v>2019</v>
      </c>
      <c r="C1109" s="64" t="s">
        <v>2020</v>
      </c>
      <c r="D1109" s="77">
        <v>532140</v>
      </c>
      <c r="E1109" s="77">
        <f t="shared" si="38"/>
        <v>452319</v>
      </c>
      <c r="F1109" s="79">
        <f t="shared" si="37"/>
        <v>0.15</v>
      </c>
      <c r="G1109" s="46"/>
    </row>
    <row r="1110" spans="1:7">
      <c r="A1110" s="64" t="s">
        <v>1937</v>
      </c>
      <c r="B1110" s="50" t="s">
        <v>2021</v>
      </c>
      <c r="C1110" s="64" t="s">
        <v>2022</v>
      </c>
      <c r="D1110" s="77">
        <v>183790</v>
      </c>
      <c r="E1110" s="77">
        <v>55000</v>
      </c>
      <c r="F1110" s="79">
        <f t="shared" si="37"/>
        <v>0.70074541596387185</v>
      </c>
      <c r="G1110" s="46"/>
    </row>
    <row r="1111" spans="1:7">
      <c r="A1111" s="47"/>
      <c r="B1111" s="47"/>
      <c r="C1111" s="47"/>
      <c r="D1111" s="77"/>
      <c r="E1111" s="77"/>
      <c r="F1111" s="79" t="e">
        <f t="shared" si="37"/>
        <v>#DIV/0!</v>
      </c>
      <c r="G1111" s="46"/>
    </row>
    <row r="1112" spans="1:7">
      <c r="A1112" s="47" t="s">
        <v>2023</v>
      </c>
      <c r="B1112" s="47" t="s">
        <v>2024</v>
      </c>
      <c r="C1112" s="47" t="s">
        <v>2025</v>
      </c>
      <c r="D1112" s="77">
        <v>792000</v>
      </c>
      <c r="E1112" s="77">
        <v>480000</v>
      </c>
      <c r="F1112" s="79">
        <f t="shared" si="37"/>
        <v>0.39393939393939392</v>
      </c>
      <c r="G1112" s="46"/>
    </row>
    <row r="1113" spans="1:7">
      <c r="A1113" s="47" t="s">
        <v>2023</v>
      </c>
      <c r="B1113" s="47" t="s">
        <v>2026</v>
      </c>
      <c r="C1113" s="47" t="s">
        <v>2027</v>
      </c>
      <c r="D1113" s="77">
        <v>237600</v>
      </c>
      <c r="E1113" s="77">
        <v>237600</v>
      </c>
      <c r="F1113" s="79">
        <f t="shared" si="37"/>
        <v>0</v>
      </c>
      <c r="G1113" s="46"/>
    </row>
    <row r="1114" spans="1:7">
      <c r="A1114" s="47"/>
      <c r="B1114" s="47"/>
      <c r="C1114" s="47"/>
      <c r="D1114" s="77"/>
      <c r="E1114" s="77"/>
      <c r="F1114" s="79" t="e">
        <f t="shared" si="37"/>
        <v>#DIV/0!</v>
      </c>
      <c r="G1114" s="46"/>
    </row>
    <row r="1115" spans="1:7">
      <c r="A1115" s="47" t="s">
        <v>2028</v>
      </c>
      <c r="B1115" s="50" t="s">
        <v>2029</v>
      </c>
      <c r="C1115" s="47" t="s">
        <v>2030</v>
      </c>
      <c r="D1115" s="77">
        <v>5130</v>
      </c>
      <c r="E1115" s="77">
        <f>D1115*0.8</f>
        <v>4104</v>
      </c>
      <c r="F1115" s="79">
        <f t="shared" si="37"/>
        <v>0.2</v>
      </c>
      <c r="G1115" s="46" t="s">
        <v>3379</v>
      </c>
    </row>
    <row r="1116" spans="1:7">
      <c r="A1116" s="47" t="s">
        <v>2028</v>
      </c>
      <c r="B1116" s="50" t="s">
        <v>2031</v>
      </c>
      <c r="C1116" s="47" t="s">
        <v>2030</v>
      </c>
      <c r="D1116" s="77">
        <v>7300</v>
      </c>
      <c r="E1116" s="77">
        <f t="shared" ref="E1116:E1123" si="39">D1116*0.8</f>
        <v>5840</v>
      </c>
      <c r="F1116" s="79">
        <f t="shared" si="37"/>
        <v>0.2</v>
      </c>
      <c r="G1116" s="46" t="s">
        <v>134</v>
      </c>
    </row>
    <row r="1117" spans="1:7">
      <c r="A1117" s="47" t="s">
        <v>2028</v>
      </c>
      <c r="B1117" s="50" t="s">
        <v>2032</v>
      </c>
      <c r="C1117" s="47" t="s">
        <v>2030</v>
      </c>
      <c r="D1117" s="77">
        <v>8260</v>
      </c>
      <c r="E1117" s="77">
        <f t="shared" si="39"/>
        <v>6608</v>
      </c>
      <c r="F1117" s="79">
        <f t="shared" si="37"/>
        <v>0.2</v>
      </c>
      <c r="G1117" s="46" t="s">
        <v>135</v>
      </c>
    </row>
    <row r="1118" spans="1:7">
      <c r="A1118" s="47" t="s">
        <v>2028</v>
      </c>
      <c r="B1118" s="50" t="s">
        <v>2033</v>
      </c>
      <c r="C1118" s="47" t="s">
        <v>2030</v>
      </c>
      <c r="D1118" s="77">
        <v>8410</v>
      </c>
      <c r="E1118" s="77">
        <f t="shared" si="39"/>
        <v>6728</v>
      </c>
      <c r="F1118" s="79">
        <f t="shared" si="37"/>
        <v>0.2</v>
      </c>
      <c r="G1118" s="46" t="s">
        <v>136</v>
      </c>
    </row>
    <row r="1119" spans="1:7">
      <c r="A1119" s="47" t="s">
        <v>2028</v>
      </c>
      <c r="B1119" s="50" t="s">
        <v>2034</v>
      </c>
      <c r="C1119" s="47" t="s">
        <v>2035</v>
      </c>
      <c r="D1119" s="77">
        <v>125260</v>
      </c>
      <c r="E1119" s="77">
        <f t="shared" si="39"/>
        <v>100208</v>
      </c>
      <c r="F1119" s="79">
        <f t="shared" si="37"/>
        <v>0.2</v>
      </c>
      <c r="G1119" s="46" t="s">
        <v>3379</v>
      </c>
    </row>
    <row r="1120" spans="1:7">
      <c r="A1120" s="47" t="s">
        <v>2028</v>
      </c>
      <c r="B1120" s="50" t="s">
        <v>2036</v>
      </c>
      <c r="C1120" s="47" t="s">
        <v>2035</v>
      </c>
      <c r="D1120" s="77">
        <v>154490</v>
      </c>
      <c r="E1120" s="77">
        <f t="shared" si="39"/>
        <v>123592</v>
      </c>
      <c r="F1120" s="79">
        <f t="shared" si="37"/>
        <v>0.2</v>
      </c>
      <c r="G1120" s="46" t="s">
        <v>134</v>
      </c>
    </row>
    <row r="1121" spans="1:7">
      <c r="A1121" s="47" t="s">
        <v>2028</v>
      </c>
      <c r="B1121" s="50" t="s">
        <v>2037</v>
      </c>
      <c r="C1121" s="47" t="s">
        <v>2035</v>
      </c>
      <c r="D1121" s="77">
        <v>157540</v>
      </c>
      <c r="E1121" s="77">
        <f t="shared" si="39"/>
        <v>126032</v>
      </c>
      <c r="F1121" s="79">
        <f t="shared" si="37"/>
        <v>0.2</v>
      </c>
      <c r="G1121" s="46" t="s">
        <v>135</v>
      </c>
    </row>
    <row r="1122" spans="1:7">
      <c r="A1122" s="47" t="s">
        <v>2028</v>
      </c>
      <c r="B1122" s="50" t="s">
        <v>2038</v>
      </c>
      <c r="C1122" s="47" t="s">
        <v>2035</v>
      </c>
      <c r="D1122" s="77">
        <v>170200</v>
      </c>
      <c r="E1122" s="77">
        <f t="shared" si="39"/>
        <v>136160</v>
      </c>
      <c r="F1122" s="79">
        <f t="shared" si="37"/>
        <v>0.2</v>
      </c>
      <c r="G1122" s="46" t="s">
        <v>136</v>
      </c>
    </row>
    <row r="1123" spans="1:7">
      <c r="A1123" s="47" t="s">
        <v>2028</v>
      </c>
      <c r="B1123" s="50" t="s">
        <v>2039</v>
      </c>
      <c r="C1123" s="47" t="s">
        <v>2035</v>
      </c>
      <c r="D1123" s="77">
        <v>216080</v>
      </c>
      <c r="E1123" s="77">
        <f t="shared" si="39"/>
        <v>172864</v>
      </c>
      <c r="F1123" s="79">
        <f t="shared" si="37"/>
        <v>0.2</v>
      </c>
      <c r="G1123" s="46" t="s">
        <v>137</v>
      </c>
    </row>
    <row r="1124" spans="1:7">
      <c r="A1124" s="47"/>
      <c r="B1124" s="47"/>
      <c r="C1124" s="47"/>
      <c r="D1124" s="77"/>
      <c r="E1124" s="77"/>
      <c r="F1124" s="79" t="e">
        <f t="shared" si="37"/>
        <v>#DIV/0!</v>
      </c>
      <c r="G1124" s="46"/>
    </row>
    <row r="1125" spans="1:7">
      <c r="A1125" s="47" t="s">
        <v>2040</v>
      </c>
      <c r="B1125" s="47" t="s">
        <v>2041</v>
      </c>
      <c r="C1125" s="47" t="s">
        <v>2041</v>
      </c>
      <c r="D1125" s="100">
        <v>29160</v>
      </c>
      <c r="E1125" s="100">
        <v>24300</v>
      </c>
      <c r="F1125" s="79">
        <f t="shared" ref="F1125:F1188" si="40">(D1125-E1125)/D1125</f>
        <v>0.16666666666666666</v>
      </c>
      <c r="G1125" s="46"/>
    </row>
    <row r="1126" spans="1:7">
      <c r="A1126" s="47" t="s">
        <v>2040</v>
      </c>
      <c r="B1126" s="47"/>
      <c r="C1126" s="47" t="s">
        <v>196</v>
      </c>
      <c r="D1126" s="81">
        <v>99000</v>
      </c>
      <c r="E1126" s="101">
        <v>66000</v>
      </c>
      <c r="F1126" s="79">
        <f t="shared" si="40"/>
        <v>0.33333333333333331</v>
      </c>
      <c r="G1126" s="46" t="s">
        <v>3388</v>
      </c>
    </row>
    <row r="1127" spans="1:7">
      <c r="A1127" s="47" t="s">
        <v>2040</v>
      </c>
      <c r="B1127" s="47"/>
      <c r="C1127" s="47" t="s">
        <v>196</v>
      </c>
      <c r="D1127" s="81">
        <v>110000</v>
      </c>
      <c r="E1127" s="101">
        <v>71500</v>
      </c>
      <c r="F1127" s="79">
        <f t="shared" si="40"/>
        <v>0.35</v>
      </c>
      <c r="G1127" s="46" t="s">
        <v>610</v>
      </c>
    </row>
    <row r="1128" spans="1:7">
      <c r="A1128" s="47" t="s">
        <v>2040</v>
      </c>
      <c r="B1128" s="47" t="s">
        <v>2042</v>
      </c>
      <c r="C1128" s="47" t="s">
        <v>2043</v>
      </c>
      <c r="D1128" s="116">
        <v>63130</v>
      </c>
      <c r="E1128" s="117">
        <f>D1128*0.95</f>
        <v>59973.5</v>
      </c>
      <c r="F1128" s="79">
        <f t="shared" si="40"/>
        <v>0.05</v>
      </c>
      <c r="G1128" s="46">
        <v>24200</v>
      </c>
    </row>
    <row r="1129" spans="1:7">
      <c r="A1129" s="47"/>
      <c r="B1129" s="47"/>
      <c r="C1129" s="47"/>
      <c r="D1129" s="102"/>
      <c r="E1129" s="102"/>
      <c r="F1129" s="79" t="e">
        <f t="shared" si="40"/>
        <v>#DIV/0!</v>
      </c>
      <c r="G1129" s="46"/>
    </row>
    <row r="1130" spans="1:7">
      <c r="A1130" s="47" t="s">
        <v>2044</v>
      </c>
      <c r="B1130" s="47" t="s">
        <v>2045</v>
      </c>
      <c r="C1130" s="47" t="s">
        <v>2046</v>
      </c>
      <c r="D1130" s="77">
        <v>42390</v>
      </c>
      <c r="E1130" s="77">
        <v>18955</v>
      </c>
      <c r="F1130" s="79">
        <f t="shared" si="40"/>
        <v>0.55284265156876622</v>
      </c>
      <c r="G1130" s="46"/>
    </row>
    <row r="1131" spans="1:7">
      <c r="A1131" s="47"/>
      <c r="B1131" s="47"/>
      <c r="C1131" s="47"/>
      <c r="D1131" s="77"/>
      <c r="E1131" s="77"/>
      <c r="F1131" s="79" t="e">
        <f t="shared" si="40"/>
        <v>#DIV/0!</v>
      </c>
      <c r="G1131" s="46"/>
    </row>
    <row r="1132" spans="1:7">
      <c r="A1132" s="47" t="s">
        <v>2047</v>
      </c>
      <c r="B1132" s="47" t="s">
        <v>2048</v>
      </c>
      <c r="C1132" s="47" t="s">
        <v>2049</v>
      </c>
      <c r="D1132" s="77">
        <v>353170</v>
      </c>
      <c r="E1132" s="77">
        <f>D1132*0.8</f>
        <v>282536</v>
      </c>
      <c r="F1132" s="79">
        <f t="shared" si="40"/>
        <v>0.2</v>
      </c>
      <c r="G1132" s="46"/>
    </row>
    <row r="1133" spans="1:7">
      <c r="A1133" s="47" t="s">
        <v>2047</v>
      </c>
      <c r="B1133" s="47" t="s">
        <v>2050</v>
      </c>
      <c r="C1133" s="47" t="s">
        <v>2051</v>
      </c>
      <c r="D1133" s="77">
        <v>111030</v>
      </c>
      <c r="E1133" s="77">
        <v>85000</v>
      </c>
      <c r="F1133" s="79">
        <f t="shared" si="40"/>
        <v>0.2344411420336846</v>
      </c>
      <c r="G1133" s="46"/>
    </row>
    <row r="1134" spans="1:7">
      <c r="A1134" s="47"/>
      <c r="B1134" s="47"/>
      <c r="C1134" s="47"/>
      <c r="D1134" s="77"/>
      <c r="E1134" s="77"/>
      <c r="F1134" s="79" t="e">
        <f t="shared" si="40"/>
        <v>#DIV/0!</v>
      </c>
      <c r="G1134" s="46"/>
    </row>
    <row r="1135" spans="1:7">
      <c r="A1135" s="47" t="s">
        <v>2052</v>
      </c>
      <c r="B1135" s="47" t="s">
        <v>2053</v>
      </c>
      <c r="C1135" s="47" t="s">
        <v>2051</v>
      </c>
      <c r="D1135" s="77">
        <v>111030</v>
      </c>
      <c r="E1135" s="77">
        <v>58300</v>
      </c>
      <c r="F1135" s="79">
        <f t="shared" si="40"/>
        <v>0.47491668918310365</v>
      </c>
      <c r="G1135" s="46"/>
    </row>
    <row r="1136" spans="1:7">
      <c r="A1136" s="47"/>
      <c r="B1136" s="47"/>
      <c r="C1136" s="47"/>
      <c r="D1136" s="77"/>
      <c r="E1136" s="77"/>
      <c r="F1136" s="79" t="e">
        <f t="shared" si="40"/>
        <v>#DIV/0!</v>
      </c>
      <c r="G1136" s="46"/>
    </row>
    <row r="1137" spans="1:7">
      <c r="A1137" s="47" t="s">
        <v>2054</v>
      </c>
      <c r="B1137" s="50" t="s">
        <v>2055</v>
      </c>
      <c r="C1137" s="47" t="s">
        <v>128</v>
      </c>
      <c r="D1137" s="77">
        <v>184750</v>
      </c>
      <c r="E1137" s="77">
        <f>D1137*0.92</f>
        <v>169970</v>
      </c>
      <c r="F1137" s="79">
        <f t="shared" si="40"/>
        <v>0.08</v>
      </c>
      <c r="G1137" s="80"/>
    </row>
    <row r="1138" spans="1:7">
      <c r="A1138" s="47" t="s">
        <v>2054</v>
      </c>
      <c r="B1138" s="50" t="s">
        <v>2056</v>
      </c>
      <c r="C1138" s="47" t="s">
        <v>2057</v>
      </c>
      <c r="D1138" s="77">
        <v>56180</v>
      </c>
      <c r="E1138" s="77">
        <f t="shared" ref="E1138:E1141" si="41">D1138*0.92</f>
        <v>51685.600000000006</v>
      </c>
      <c r="F1138" s="79">
        <f t="shared" si="40"/>
        <v>7.9999999999999891E-2</v>
      </c>
      <c r="G1138" s="46"/>
    </row>
    <row r="1139" spans="1:7">
      <c r="A1139" s="47" t="s">
        <v>2058</v>
      </c>
      <c r="B1139" s="50" t="s">
        <v>2059</v>
      </c>
      <c r="C1139" s="47" t="s">
        <v>2060</v>
      </c>
      <c r="D1139" s="77">
        <v>219470</v>
      </c>
      <c r="E1139" s="77">
        <f t="shared" si="41"/>
        <v>201912.40000000002</v>
      </c>
      <c r="F1139" s="79">
        <f t="shared" si="40"/>
        <v>7.9999999999999891E-2</v>
      </c>
      <c r="G1139" s="46"/>
    </row>
    <row r="1140" spans="1:7">
      <c r="A1140" s="47" t="s">
        <v>2058</v>
      </c>
      <c r="B1140" s="50" t="s">
        <v>2061</v>
      </c>
      <c r="C1140" s="47" t="s">
        <v>2062</v>
      </c>
      <c r="D1140" s="77">
        <v>219470</v>
      </c>
      <c r="E1140" s="77">
        <f t="shared" si="41"/>
        <v>201912.40000000002</v>
      </c>
      <c r="F1140" s="79">
        <f t="shared" si="40"/>
        <v>7.9999999999999891E-2</v>
      </c>
      <c r="G1140" s="46"/>
    </row>
    <row r="1141" spans="1:7">
      <c r="A1141" s="47" t="s">
        <v>2058</v>
      </c>
      <c r="B1141" s="50" t="s">
        <v>2063</v>
      </c>
      <c r="C1141" s="47" t="s">
        <v>2064</v>
      </c>
      <c r="D1141" s="77">
        <v>196390</v>
      </c>
      <c r="E1141" s="77">
        <f t="shared" si="41"/>
        <v>180678.80000000002</v>
      </c>
      <c r="F1141" s="79">
        <f t="shared" si="40"/>
        <v>7.9999999999999905E-2</v>
      </c>
      <c r="G1141" s="46"/>
    </row>
    <row r="1142" spans="1:7">
      <c r="A1142" s="47" t="s">
        <v>2058</v>
      </c>
      <c r="B1142" s="50" t="s">
        <v>2065</v>
      </c>
      <c r="C1142" s="47" t="s">
        <v>2066</v>
      </c>
      <c r="D1142" s="77">
        <v>219470</v>
      </c>
      <c r="E1142" s="77">
        <v>201912</v>
      </c>
      <c r="F1142" s="79">
        <f t="shared" si="40"/>
        <v>8.0001822572561165E-2</v>
      </c>
      <c r="G1142" s="46"/>
    </row>
    <row r="1143" spans="1:7">
      <c r="A1143" s="47"/>
      <c r="B1143" s="47"/>
      <c r="C1143" s="47"/>
      <c r="D1143" s="77"/>
      <c r="E1143" s="77"/>
      <c r="F1143" s="79" t="e">
        <f t="shared" si="40"/>
        <v>#DIV/0!</v>
      </c>
      <c r="G1143" s="46"/>
    </row>
    <row r="1144" spans="1:7">
      <c r="A1144" s="47" t="s">
        <v>2067</v>
      </c>
      <c r="B1144" s="47" t="s">
        <v>2068</v>
      </c>
      <c r="C1144" s="47" t="s">
        <v>2069</v>
      </c>
      <c r="D1144" s="77">
        <v>140000</v>
      </c>
      <c r="E1144" s="77">
        <v>64350</v>
      </c>
      <c r="F1144" s="79">
        <f t="shared" si="40"/>
        <v>0.54035714285714287</v>
      </c>
      <c r="G1144" s="46"/>
    </row>
    <row r="1145" spans="1:7">
      <c r="A1145" s="47" t="s">
        <v>2067</v>
      </c>
      <c r="B1145" s="47" t="s">
        <v>2070</v>
      </c>
      <c r="C1145" s="47" t="s">
        <v>2069</v>
      </c>
      <c r="D1145" s="77">
        <v>350000</v>
      </c>
      <c r="E1145" s="77">
        <v>224400</v>
      </c>
      <c r="F1145" s="79">
        <f t="shared" si="40"/>
        <v>0.35885714285714287</v>
      </c>
      <c r="G1145" s="46" t="s">
        <v>3417</v>
      </c>
    </row>
    <row r="1146" spans="1:7">
      <c r="A1146" s="47" t="s">
        <v>2067</v>
      </c>
      <c r="B1146" s="47" t="s">
        <v>2071</v>
      </c>
      <c r="C1146" s="47" t="s">
        <v>2069</v>
      </c>
      <c r="D1146" s="77">
        <v>400000</v>
      </c>
      <c r="E1146" s="77">
        <v>224400</v>
      </c>
      <c r="F1146" s="79">
        <f t="shared" si="40"/>
        <v>0.439</v>
      </c>
      <c r="G1146" s="46" t="s">
        <v>3417</v>
      </c>
    </row>
    <row r="1147" spans="1:7">
      <c r="A1147" s="47" t="s">
        <v>2067</v>
      </c>
      <c r="B1147" s="47" t="s">
        <v>2072</v>
      </c>
      <c r="C1147" s="47" t="s">
        <v>2073</v>
      </c>
      <c r="D1147" s="77">
        <v>320000</v>
      </c>
      <c r="E1147" s="77">
        <v>209000</v>
      </c>
      <c r="F1147" s="79">
        <f t="shared" si="40"/>
        <v>0.34687499999999999</v>
      </c>
      <c r="G1147" s="46" t="s">
        <v>3418</v>
      </c>
    </row>
    <row r="1148" spans="1:7">
      <c r="A1148" s="47" t="s">
        <v>2067</v>
      </c>
      <c r="B1148" s="47" t="s">
        <v>2074</v>
      </c>
      <c r="C1148" s="47" t="s">
        <v>2075</v>
      </c>
      <c r="D1148" s="77">
        <v>516620</v>
      </c>
      <c r="E1148" s="77"/>
      <c r="F1148" s="79">
        <f t="shared" si="40"/>
        <v>1</v>
      </c>
      <c r="G1148" s="46" t="s">
        <v>3419</v>
      </c>
    </row>
    <row r="1149" spans="1:7">
      <c r="A1149" s="47"/>
      <c r="B1149" s="47"/>
      <c r="C1149" s="47"/>
      <c r="D1149" s="77"/>
      <c r="E1149" s="77"/>
      <c r="F1149" s="79" t="e">
        <f t="shared" si="40"/>
        <v>#DIV/0!</v>
      </c>
      <c r="G1149" s="46"/>
    </row>
    <row r="1150" spans="1:7">
      <c r="A1150" s="47" t="s">
        <v>2076</v>
      </c>
      <c r="B1150" s="47" t="s">
        <v>2077</v>
      </c>
      <c r="C1150" s="47" t="s">
        <v>2078</v>
      </c>
      <c r="D1150" s="77">
        <v>99000</v>
      </c>
      <c r="E1150" s="77">
        <v>22000</v>
      </c>
      <c r="F1150" s="79">
        <f t="shared" si="40"/>
        <v>0.77777777777777779</v>
      </c>
      <c r="G1150" s="46" t="s">
        <v>3420</v>
      </c>
    </row>
    <row r="1151" spans="1:7">
      <c r="A1151" s="47" t="s">
        <v>2076</v>
      </c>
      <c r="B1151" s="47" t="s">
        <v>2079</v>
      </c>
      <c r="C1151" s="47" t="s">
        <v>2080</v>
      </c>
      <c r="D1151" s="77">
        <v>99000</v>
      </c>
      <c r="E1151" s="77">
        <v>33000</v>
      </c>
      <c r="F1151" s="79">
        <f t="shared" si="40"/>
        <v>0.66666666666666663</v>
      </c>
      <c r="G1151" s="46"/>
    </row>
    <row r="1152" spans="1:7">
      <c r="A1152" s="47"/>
      <c r="B1152" s="47"/>
      <c r="C1152" s="47"/>
      <c r="D1152" s="77"/>
      <c r="E1152" s="77"/>
      <c r="F1152" s="79" t="e">
        <f t="shared" si="40"/>
        <v>#DIV/0!</v>
      </c>
      <c r="G1152" s="46"/>
    </row>
    <row r="1153" spans="1:7">
      <c r="A1153" s="47" t="s">
        <v>2081</v>
      </c>
      <c r="B1153" s="47" t="s">
        <v>2082</v>
      </c>
      <c r="C1153" s="47" t="s">
        <v>2083</v>
      </c>
      <c r="D1153" s="77">
        <v>412150</v>
      </c>
      <c r="E1153" s="77">
        <f>D1153*0.9</f>
        <v>370935</v>
      </c>
      <c r="F1153" s="79">
        <f t="shared" si="40"/>
        <v>0.1</v>
      </c>
      <c r="G1153" s="46"/>
    </row>
    <row r="1154" spans="1:7">
      <c r="A1154" s="47" t="s">
        <v>2081</v>
      </c>
      <c r="B1154" s="47" t="s">
        <v>2084</v>
      </c>
      <c r="C1154" s="47" t="s">
        <v>2085</v>
      </c>
      <c r="D1154" s="77">
        <v>212430</v>
      </c>
      <c r="E1154" s="77">
        <f t="shared" ref="E1154:E1155" si="42">D1154*0.9</f>
        <v>191187</v>
      </c>
      <c r="F1154" s="79">
        <f t="shared" si="40"/>
        <v>0.1</v>
      </c>
      <c r="G1154" s="46"/>
    </row>
    <row r="1155" spans="1:7">
      <c r="A1155" s="47" t="s">
        <v>2081</v>
      </c>
      <c r="B1155" s="47" t="s">
        <v>2086</v>
      </c>
      <c r="C1155" s="47" t="s">
        <v>2087</v>
      </c>
      <c r="D1155" s="77">
        <v>118170</v>
      </c>
      <c r="E1155" s="77">
        <f t="shared" si="42"/>
        <v>106353</v>
      </c>
      <c r="F1155" s="79">
        <f t="shared" si="40"/>
        <v>0.1</v>
      </c>
      <c r="G1155" s="46"/>
    </row>
    <row r="1156" spans="1:7">
      <c r="A1156" s="47"/>
      <c r="B1156" s="47"/>
      <c r="C1156" s="47"/>
      <c r="D1156" s="77"/>
      <c r="E1156" s="77"/>
      <c r="F1156" s="79" t="e">
        <f t="shared" si="40"/>
        <v>#DIV/0!</v>
      </c>
      <c r="G1156" s="46"/>
    </row>
    <row r="1157" spans="1:7">
      <c r="A1157" s="47" t="s">
        <v>2088</v>
      </c>
      <c r="B1157" s="50" t="s">
        <v>2089</v>
      </c>
      <c r="C1157" s="47" t="s">
        <v>2090</v>
      </c>
      <c r="D1157" s="77">
        <v>440000</v>
      </c>
      <c r="E1157" s="77">
        <v>418000</v>
      </c>
      <c r="F1157" s="79">
        <f t="shared" si="40"/>
        <v>0.05</v>
      </c>
      <c r="G1157" s="46"/>
    </row>
    <row r="1158" spans="1:7">
      <c r="A1158" s="47" t="s">
        <v>2088</v>
      </c>
      <c r="B1158" s="50" t="s">
        <v>2091</v>
      </c>
      <c r="C1158" s="47" t="s">
        <v>2090</v>
      </c>
      <c r="D1158" s="77">
        <v>440000</v>
      </c>
      <c r="E1158" s="77">
        <v>418000</v>
      </c>
      <c r="F1158" s="79">
        <f t="shared" si="40"/>
        <v>0.05</v>
      </c>
      <c r="G1158" s="46"/>
    </row>
    <row r="1159" spans="1:7">
      <c r="A1159" s="47" t="s">
        <v>2088</v>
      </c>
      <c r="B1159" s="50" t="s">
        <v>2092</v>
      </c>
      <c r="C1159" s="47" t="s">
        <v>2093</v>
      </c>
      <c r="D1159" s="77">
        <v>550000</v>
      </c>
      <c r="E1159" s="77">
        <v>522500</v>
      </c>
      <c r="F1159" s="79">
        <f t="shared" si="40"/>
        <v>0.05</v>
      </c>
      <c r="G1159" s="46" t="s">
        <v>3421</v>
      </c>
    </row>
    <row r="1160" spans="1:7">
      <c r="A1160" s="47" t="s">
        <v>2088</v>
      </c>
      <c r="B1160" s="50" t="s">
        <v>2094</v>
      </c>
      <c r="C1160" s="47" t="s">
        <v>2093</v>
      </c>
      <c r="D1160" s="77">
        <v>550000</v>
      </c>
      <c r="E1160" s="77">
        <v>522500</v>
      </c>
      <c r="F1160" s="79">
        <f t="shared" si="40"/>
        <v>0.05</v>
      </c>
      <c r="G1160" s="46"/>
    </row>
    <row r="1161" spans="1:7">
      <c r="A1161" s="47" t="s">
        <v>2088</v>
      </c>
      <c r="B1161" s="50" t="s">
        <v>2095</v>
      </c>
      <c r="C1161" s="47" t="s">
        <v>2096</v>
      </c>
      <c r="D1161" s="77">
        <v>1650000</v>
      </c>
      <c r="E1161" s="77">
        <v>1550000</v>
      </c>
      <c r="F1161" s="79">
        <f t="shared" si="40"/>
        <v>6.0606060606060608E-2</v>
      </c>
      <c r="G1161" s="46"/>
    </row>
    <row r="1162" spans="1:7">
      <c r="A1162" s="47" t="s">
        <v>2088</v>
      </c>
      <c r="B1162" s="65" t="s">
        <v>2097</v>
      </c>
      <c r="C1162" s="66" t="s">
        <v>2098</v>
      </c>
      <c r="D1162" s="77">
        <v>196390</v>
      </c>
      <c r="E1162" s="77">
        <f>D1162*0.95</f>
        <v>186570.5</v>
      </c>
      <c r="F1162" s="79">
        <f t="shared" si="40"/>
        <v>0.05</v>
      </c>
      <c r="G1162" s="46"/>
    </row>
    <row r="1163" spans="1:7">
      <c r="A1163" s="47" t="s">
        <v>2088</v>
      </c>
      <c r="B1163" s="65" t="s">
        <v>2099</v>
      </c>
      <c r="C1163" s="66" t="s">
        <v>2100</v>
      </c>
      <c r="D1163" s="77">
        <v>196390</v>
      </c>
      <c r="E1163" s="77">
        <v>186570</v>
      </c>
      <c r="F1163" s="79">
        <f t="shared" si="40"/>
        <v>5.0002545954478332E-2</v>
      </c>
      <c r="G1163" s="46"/>
    </row>
    <row r="1164" spans="1:7">
      <c r="A1164" s="47" t="s">
        <v>2088</v>
      </c>
      <c r="B1164" s="65" t="s">
        <v>2101</v>
      </c>
      <c r="C1164" s="66" t="s">
        <v>2102</v>
      </c>
      <c r="D1164" s="77">
        <v>184750</v>
      </c>
      <c r="E1164" s="77">
        <v>175510</v>
      </c>
      <c r="F1164" s="79">
        <f t="shared" si="40"/>
        <v>5.0013531799729366E-2</v>
      </c>
      <c r="G1164" s="46"/>
    </row>
    <row r="1165" spans="1:7">
      <c r="A1165" s="47" t="s">
        <v>2088</v>
      </c>
      <c r="B1165" s="65" t="s">
        <v>2103</v>
      </c>
      <c r="C1165" s="66" t="s">
        <v>2104</v>
      </c>
      <c r="D1165" s="77">
        <v>177910</v>
      </c>
      <c r="E1165" s="77">
        <v>169010</v>
      </c>
      <c r="F1165" s="79">
        <f t="shared" si="40"/>
        <v>5.0025293687819682E-2</v>
      </c>
      <c r="G1165" s="46"/>
    </row>
    <row r="1166" spans="1:7">
      <c r="A1166" s="47" t="s">
        <v>2088</v>
      </c>
      <c r="B1166" s="50" t="s">
        <v>2105</v>
      </c>
      <c r="C1166" s="47" t="s">
        <v>2106</v>
      </c>
      <c r="D1166" s="77">
        <v>219470</v>
      </c>
      <c r="E1166" s="77">
        <v>208500</v>
      </c>
      <c r="F1166" s="79">
        <f t="shared" si="40"/>
        <v>4.9984052490089761E-2</v>
      </c>
      <c r="G1166" s="46"/>
    </row>
    <row r="1167" spans="1:7">
      <c r="A1167" s="47" t="s">
        <v>2088</v>
      </c>
      <c r="B1167" s="61" t="s">
        <v>2107</v>
      </c>
      <c r="C1167" s="60" t="s">
        <v>2108</v>
      </c>
      <c r="D1167" s="77">
        <v>219470</v>
      </c>
      <c r="E1167" s="77">
        <f t="shared" ref="E1167:E1186" si="43">D1167*0.95</f>
        <v>208496.5</v>
      </c>
      <c r="F1167" s="79">
        <f t="shared" si="40"/>
        <v>0.05</v>
      </c>
      <c r="G1167" s="46"/>
    </row>
    <row r="1168" spans="1:7">
      <c r="A1168" s="47" t="s">
        <v>2088</v>
      </c>
      <c r="B1168" s="50" t="s">
        <v>2109</v>
      </c>
      <c r="C1168" s="47" t="s">
        <v>2110</v>
      </c>
      <c r="D1168" s="77">
        <v>865000</v>
      </c>
      <c r="E1168" s="77">
        <f t="shared" si="43"/>
        <v>821750</v>
      </c>
      <c r="F1168" s="79">
        <f t="shared" si="40"/>
        <v>0.05</v>
      </c>
      <c r="G1168" s="46"/>
    </row>
    <row r="1169" spans="1:7">
      <c r="A1169" s="47" t="s">
        <v>2088</v>
      </c>
      <c r="B1169" s="50" t="s">
        <v>2111</v>
      </c>
      <c r="C1169" s="47" t="s">
        <v>2112</v>
      </c>
      <c r="D1169" s="77">
        <v>652340</v>
      </c>
      <c r="E1169" s="77">
        <f t="shared" si="43"/>
        <v>619723</v>
      </c>
      <c r="F1169" s="79">
        <f t="shared" si="40"/>
        <v>0.05</v>
      </c>
      <c r="G1169" s="46"/>
    </row>
    <row r="1170" spans="1:7">
      <c r="A1170" s="47" t="s">
        <v>2088</v>
      </c>
      <c r="B1170" s="50" t="s">
        <v>2113</v>
      </c>
      <c r="C1170" s="47" t="s">
        <v>2114</v>
      </c>
      <c r="D1170" s="77">
        <v>673210</v>
      </c>
      <c r="E1170" s="77">
        <f t="shared" si="43"/>
        <v>639549.5</v>
      </c>
      <c r="F1170" s="79">
        <f t="shared" si="40"/>
        <v>0.05</v>
      </c>
      <c r="G1170" s="46"/>
    </row>
    <row r="1171" spans="1:7">
      <c r="A1171" s="47" t="s">
        <v>2088</v>
      </c>
      <c r="B1171" s="50" t="s">
        <v>2115</v>
      </c>
      <c r="C1171" s="47" t="s">
        <v>183</v>
      </c>
      <c r="D1171" s="77">
        <v>105500</v>
      </c>
      <c r="E1171" s="77">
        <f t="shared" si="43"/>
        <v>100225</v>
      </c>
      <c r="F1171" s="79">
        <f t="shared" si="40"/>
        <v>0.05</v>
      </c>
      <c r="G1171" s="46"/>
    </row>
    <row r="1172" spans="1:7">
      <c r="A1172" s="47" t="s">
        <v>2088</v>
      </c>
      <c r="B1172" s="50" t="s">
        <v>2116</v>
      </c>
      <c r="C1172" s="47" t="s">
        <v>2117</v>
      </c>
      <c r="D1172" s="77">
        <v>568630</v>
      </c>
      <c r="E1172" s="77">
        <f t="shared" si="43"/>
        <v>540198.5</v>
      </c>
      <c r="F1172" s="79">
        <f t="shared" si="40"/>
        <v>0.05</v>
      </c>
      <c r="G1172" s="46"/>
    </row>
    <row r="1173" spans="1:7">
      <c r="A1173" s="47" t="s">
        <v>2088</v>
      </c>
      <c r="B1173" s="50" t="s">
        <v>2118</v>
      </c>
      <c r="C1173" s="47" t="s">
        <v>2119</v>
      </c>
      <c r="D1173" s="77">
        <v>568630</v>
      </c>
      <c r="E1173" s="77">
        <f t="shared" si="43"/>
        <v>540198.5</v>
      </c>
      <c r="F1173" s="79">
        <f t="shared" si="40"/>
        <v>0.05</v>
      </c>
      <c r="G1173" s="46"/>
    </row>
    <row r="1174" spans="1:7">
      <c r="A1174" s="47" t="s">
        <v>2088</v>
      </c>
      <c r="B1174" s="50" t="s">
        <v>2120</v>
      </c>
      <c r="C1174" s="47" t="s">
        <v>2121</v>
      </c>
      <c r="D1174" s="77">
        <v>568630</v>
      </c>
      <c r="E1174" s="77">
        <f t="shared" si="43"/>
        <v>540198.5</v>
      </c>
      <c r="F1174" s="79">
        <f t="shared" si="40"/>
        <v>0.05</v>
      </c>
      <c r="G1174" s="46"/>
    </row>
    <row r="1175" spans="1:7">
      <c r="A1175" s="47" t="s">
        <v>2088</v>
      </c>
      <c r="B1175" s="50" t="s">
        <v>2122</v>
      </c>
      <c r="C1175" s="47" t="s">
        <v>2123</v>
      </c>
      <c r="D1175" s="77">
        <v>583650</v>
      </c>
      <c r="E1175" s="77">
        <f t="shared" si="43"/>
        <v>554467.5</v>
      </c>
      <c r="F1175" s="79">
        <f t="shared" si="40"/>
        <v>0.05</v>
      </c>
      <c r="G1175" s="46"/>
    </row>
    <row r="1176" spans="1:7">
      <c r="A1176" s="47" t="s">
        <v>2088</v>
      </c>
      <c r="B1176" s="50" t="s">
        <v>2124</v>
      </c>
      <c r="C1176" s="47" t="s">
        <v>2125</v>
      </c>
      <c r="D1176" s="77">
        <v>568630</v>
      </c>
      <c r="E1176" s="77">
        <f t="shared" si="43"/>
        <v>540198.5</v>
      </c>
      <c r="F1176" s="79">
        <f t="shared" si="40"/>
        <v>0.05</v>
      </c>
      <c r="G1176" s="46"/>
    </row>
    <row r="1177" spans="1:7">
      <c r="A1177" s="47" t="s">
        <v>2088</v>
      </c>
      <c r="B1177" s="50" t="s">
        <v>603</v>
      </c>
      <c r="C1177" s="47" t="s">
        <v>205</v>
      </c>
      <c r="D1177" s="77">
        <v>583650</v>
      </c>
      <c r="E1177" s="77">
        <f t="shared" si="43"/>
        <v>554467.5</v>
      </c>
      <c r="F1177" s="79">
        <f t="shared" si="40"/>
        <v>0.05</v>
      </c>
      <c r="G1177" s="46"/>
    </row>
    <row r="1178" spans="1:7">
      <c r="A1178" s="47" t="s">
        <v>2088</v>
      </c>
      <c r="B1178" s="50" t="s">
        <v>2126</v>
      </c>
      <c r="C1178" s="47" t="s">
        <v>184</v>
      </c>
      <c r="D1178" s="77">
        <v>583650</v>
      </c>
      <c r="E1178" s="77">
        <f t="shared" si="43"/>
        <v>554467.5</v>
      </c>
      <c r="F1178" s="79">
        <f t="shared" si="40"/>
        <v>0.05</v>
      </c>
      <c r="G1178" s="46"/>
    </row>
    <row r="1179" spans="1:7">
      <c r="A1179" s="47" t="s">
        <v>2088</v>
      </c>
      <c r="B1179" s="50" t="s">
        <v>2127</v>
      </c>
      <c r="C1179" s="47" t="s">
        <v>2128</v>
      </c>
      <c r="D1179" s="77">
        <v>330990</v>
      </c>
      <c r="E1179" s="77">
        <f t="shared" si="43"/>
        <v>314440.5</v>
      </c>
      <c r="F1179" s="79">
        <f t="shared" si="40"/>
        <v>0.05</v>
      </c>
      <c r="G1179" s="46"/>
    </row>
    <row r="1180" spans="1:7">
      <c r="A1180" s="47" t="s">
        <v>2088</v>
      </c>
      <c r="B1180" s="50" t="s">
        <v>2129</v>
      </c>
      <c r="C1180" s="50" t="s">
        <v>2130</v>
      </c>
      <c r="D1180" s="77">
        <v>19790</v>
      </c>
      <c r="E1180" s="77">
        <f t="shared" si="43"/>
        <v>18800.5</v>
      </c>
      <c r="F1180" s="79">
        <f t="shared" si="40"/>
        <v>0.05</v>
      </c>
      <c r="G1180" s="46"/>
    </row>
    <row r="1181" spans="1:7">
      <c r="A1181" s="47" t="s">
        <v>2088</v>
      </c>
      <c r="B1181" s="50" t="s">
        <v>2131</v>
      </c>
      <c r="C1181" s="47" t="s">
        <v>2132</v>
      </c>
      <c r="D1181" s="77">
        <v>20640</v>
      </c>
      <c r="E1181" s="77">
        <f t="shared" si="43"/>
        <v>19608</v>
      </c>
      <c r="F1181" s="79">
        <f t="shared" si="40"/>
        <v>0.05</v>
      </c>
      <c r="G1181" s="46"/>
    </row>
    <row r="1182" spans="1:7">
      <c r="A1182" s="47" t="s">
        <v>2088</v>
      </c>
      <c r="B1182" s="50" t="s">
        <v>2133</v>
      </c>
      <c r="C1182" s="50" t="s">
        <v>2134</v>
      </c>
      <c r="D1182" s="77">
        <v>19820</v>
      </c>
      <c r="E1182" s="77">
        <f t="shared" si="43"/>
        <v>18829</v>
      </c>
      <c r="F1182" s="79">
        <f t="shared" si="40"/>
        <v>0.05</v>
      </c>
      <c r="G1182" s="46"/>
    </row>
    <row r="1183" spans="1:7">
      <c r="A1183" s="47" t="s">
        <v>2088</v>
      </c>
      <c r="B1183" s="50" t="s">
        <v>2135</v>
      </c>
      <c r="C1183" s="50" t="s">
        <v>2136</v>
      </c>
      <c r="D1183" s="77">
        <v>19820</v>
      </c>
      <c r="E1183" s="77">
        <f t="shared" si="43"/>
        <v>18829</v>
      </c>
      <c r="F1183" s="79">
        <f t="shared" si="40"/>
        <v>0.05</v>
      </c>
      <c r="G1183" s="46"/>
    </row>
    <row r="1184" spans="1:7">
      <c r="A1184" s="47" t="s">
        <v>2088</v>
      </c>
      <c r="B1184" s="50" t="s">
        <v>2137</v>
      </c>
      <c r="C1184" s="47" t="s">
        <v>2138</v>
      </c>
      <c r="D1184" s="77">
        <v>17200</v>
      </c>
      <c r="E1184" s="77">
        <f t="shared" si="43"/>
        <v>16340</v>
      </c>
      <c r="F1184" s="79">
        <f t="shared" si="40"/>
        <v>0.05</v>
      </c>
      <c r="G1184" s="46"/>
    </row>
    <row r="1185" spans="1:7">
      <c r="A1185" s="47" t="s">
        <v>2088</v>
      </c>
      <c r="B1185" s="50" t="s">
        <v>2139</v>
      </c>
      <c r="C1185" s="47" t="s">
        <v>2140</v>
      </c>
      <c r="D1185" s="77">
        <v>20640</v>
      </c>
      <c r="E1185" s="77">
        <f t="shared" si="43"/>
        <v>19608</v>
      </c>
      <c r="F1185" s="79">
        <f t="shared" si="40"/>
        <v>0.05</v>
      </c>
      <c r="G1185" s="46"/>
    </row>
    <row r="1186" spans="1:7">
      <c r="A1186" s="47" t="s">
        <v>2088</v>
      </c>
      <c r="B1186" s="50" t="s">
        <v>2141</v>
      </c>
      <c r="C1186" s="47" t="s">
        <v>2142</v>
      </c>
      <c r="D1186" s="77">
        <v>18050</v>
      </c>
      <c r="E1186" s="77">
        <f t="shared" si="43"/>
        <v>17147.5</v>
      </c>
      <c r="F1186" s="79">
        <f t="shared" si="40"/>
        <v>0.05</v>
      </c>
      <c r="G1186" s="46"/>
    </row>
    <row r="1187" spans="1:7">
      <c r="A1187" s="47" t="s">
        <v>2088</v>
      </c>
      <c r="B1187" s="50" t="s">
        <v>2143</v>
      </c>
      <c r="C1187" s="47" t="s">
        <v>2144</v>
      </c>
      <c r="D1187" s="77">
        <v>133780</v>
      </c>
      <c r="E1187" s="77">
        <v>127090</v>
      </c>
      <c r="F1187" s="79">
        <f t="shared" si="40"/>
        <v>5.0007474958887729E-2</v>
      </c>
      <c r="G1187" s="46"/>
    </row>
    <row r="1188" spans="1:7">
      <c r="A1188" s="47" t="s">
        <v>2088</v>
      </c>
      <c r="B1188" s="50" t="s">
        <v>2145</v>
      </c>
      <c r="C1188" s="47" t="s">
        <v>2146</v>
      </c>
      <c r="D1188" s="77">
        <v>133780</v>
      </c>
      <c r="E1188" s="77">
        <v>127090</v>
      </c>
      <c r="F1188" s="79">
        <f t="shared" si="40"/>
        <v>5.0007474958887729E-2</v>
      </c>
      <c r="G1188" s="46"/>
    </row>
    <row r="1189" spans="1:7">
      <c r="A1189" s="47" t="s">
        <v>2088</v>
      </c>
      <c r="B1189" s="50" t="s">
        <v>2147</v>
      </c>
      <c r="C1189" s="47" t="s">
        <v>2148</v>
      </c>
      <c r="D1189" s="77">
        <v>133780</v>
      </c>
      <c r="E1189" s="77">
        <v>127090</v>
      </c>
      <c r="F1189" s="79">
        <f t="shared" ref="F1189:F1254" si="44">(D1189-E1189)/D1189</f>
        <v>5.0007474958887729E-2</v>
      </c>
      <c r="G1189" s="46"/>
    </row>
    <row r="1190" spans="1:7">
      <c r="A1190" s="47" t="s">
        <v>2088</v>
      </c>
      <c r="B1190" s="50" t="s">
        <v>2149</v>
      </c>
      <c r="C1190" s="47" t="s">
        <v>2150</v>
      </c>
      <c r="D1190" s="77">
        <v>133780</v>
      </c>
      <c r="E1190" s="77">
        <v>127090</v>
      </c>
      <c r="F1190" s="79">
        <f t="shared" si="44"/>
        <v>5.0007474958887729E-2</v>
      </c>
      <c r="G1190" s="46"/>
    </row>
    <row r="1191" spans="1:7">
      <c r="A1191" s="47" t="s">
        <v>2088</v>
      </c>
      <c r="B1191" s="50"/>
      <c r="C1191" s="47" t="s">
        <v>168</v>
      </c>
      <c r="D1191" s="77">
        <v>1650000</v>
      </c>
      <c r="E1191" s="77">
        <v>1567500</v>
      </c>
      <c r="F1191" s="79">
        <f t="shared" si="44"/>
        <v>0.05</v>
      </c>
      <c r="G1191" s="46"/>
    </row>
    <row r="1192" spans="1:7">
      <c r="A1192" s="47"/>
      <c r="B1192" s="47"/>
      <c r="C1192" s="47"/>
      <c r="D1192" s="77"/>
      <c r="E1192" s="77"/>
      <c r="F1192" s="79" t="e">
        <f t="shared" si="44"/>
        <v>#DIV/0!</v>
      </c>
      <c r="G1192" s="46"/>
    </row>
    <row r="1193" spans="1:7">
      <c r="A1193" s="64" t="s">
        <v>2151</v>
      </c>
      <c r="B1193" s="50" t="s">
        <v>2152</v>
      </c>
      <c r="C1193" s="47" t="s">
        <v>2153</v>
      </c>
      <c r="D1193" s="103">
        <v>615590</v>
      </c>
      <c r="E1193" s="77">
        <f>D1193*0.85</f>
        <v>523251.5</v>
      </c>
      <c r="F1193" s="79">
        <f t="shared" si="44"/>
        <v>0.15</v>
      </c>
      <c r="G1193" s="80"/>
    </row>
    <row r="1194" spans="1:7">
      <c r="A1194" s="64" t="s">
        <v>2151</v>
      </c>
      <c r="B1194" s="50" t="s">
        <v>604</v>
      </c>
      <c r="C1194" s="47" t="s">
        <v>2154</v>
      </c>
      <c r="D1194" s="103">
        <v>115710</v>
      </c>
      <c r="E1194" s="77">
        <f>D1194*0.85</f>
        <v>98353.5</v>
      </c>
      <c r="F1194" s="79">
        <f t="shared" si="44"/>
        <v>0.15</v>
      </c>
      <c r="G1194" s="46"/>
    </row>
    <row r="1195" spans="1:7">
      <c r="A1195" s="64" t="s">
        <v>2151</v>
      </c>
      <c r="B1195" s="50" t="s">
        <v>2155</v>
      </c>
      <c r="C1195" s="47" t="s">
        <v>2156</v>
      </c>
      <c r="D1195" s="103">
        <v>600110</v>
      </c>
      <c r="E1195" s="103">
        <v>600110</v>
      </c>
      <c r="F1195" s="79">
        <f t="shared" si="44"/>
        <v>0</v>
      </c>
      <c r="G1195" s="46"/>
    </row>
    <row r="1196" spans="1:7">
      <c r="A1196" s="64" t="s">
        <v>2151</v>
      </c>
      <c r="B1196" s="50" t="s">
        <v>2157</v>
      </c>
      <c r="C1196" s="47" t="s">
        <v>2158</v>
      </c>
      <c r="D1196" s="103">
        <v>124520</v>
      </c>
      <c r="E1196" s="103">
        <v>124520</v>
      </c>
      <c r="F1196" s="79">
        <f t="shared" si="44"/>
        <v>0</v>
      </c>
      <c r="G1196" s="46"/>
    </row>
    <row r="1197" spans="1:7">
      <c r="A1197" s="64" t="s">
        <v>2151</v>
      </c>
      <c r="B1197" s="50" t="s">
        <v>124</v>
      </c>
      <c r="C1197" s="47" t="s">
        <v>2159</v>
      </c>
      <c r="D1197" s="103">
        <v>210740</v>
      </c>
      <c r="E1197" s="103">
        <v>210740</v>
      </c>
      <c r="F1197" s="79">
        <f t="shared" si="44"/>
        <v>0</v>
      </c>
      <c r="G1197" s="46"/>
    </row>
    <row r="1198" spans="1:7">
      <c r="A1198" s="64" t="s">
        <v>2151</v>
      </c>
      <c r="B1198" s="50" t="s">
        <v>2160</v>
      </c>
      <c r="C1198" s="47" t="s">
        <v>2161</v>
      </c>
      <c r="D1198" s="103">
        <v>564640</v>
      </c>
      <c r="E1198" s="77">
        <f t="shared" ref="E1198:E1204" si="45">D1198*0.85</f>
        <v>479944</v>
      </c>
      <c r="F1198" s="79">
        <f t="shared" si="44"/>
        <v>0.15</v>
      </c>
      <c r="G1198" s="46"/>
    </row>
    <row r="1199" spans="1:7">
      <c r="A1199" s="64" t="s">
        <v>2151</v>
      </c>
      <c r="B1199" s="50" t="s">
        <v>2162</v>
      </c>
      <c r="C1199" s="47" t="s">
        <v>2163</v>
      </c>
      <c r="D1199" s="103">
        <v>583650</v>
      </c>
      <c r="E1199" s="77">
        <f t="shared" si="45"/>
        <v>496102.5</v>
      </c>
      <c r="F1199" s="79">
        <f t="shared" si="44"/>
        <v>0.15</v>
      </c>
      <c r="G1199" s="46"/>
    </row>
    <row r="1200" spans="1:7">
      <c r="A1200" s="64" t="s">
        <v>2151</v>
      </c>
      <c r="B1200" s="50" t="s">
        <v>2164</v>
      </c>
      <c r="C1200" s="47" t="s">
        <v>2165</v>
      </c>
      <c r="D1200" s="103">
        <v>330990</v>
      </c>
      <c r="E1200" s="77">
        <f t="shared" si="45"/>
        <v>281341.5</v>
      </c>
      <c r="F1200" s="79">
        <f t="shared" si="44"/>
        <v>0.15</v>
      </c>
      <c r="G1200" s="46"/>
    </row>
    <row r="1201" spans="1:7">
      <c r="A1201" s="64" t="s">
        <v>2151</v>
      </c>
      <c r="B1201" s="50" t="s">
        <v>2166</v>
      </c>
      <c r="C1201" s="47" t="s">
        <v>605</v>
      </c>
      <c r="D1201" s="103">
        <v>20640</v>
      </c>
      <c r="E1201" s="77">
        <f t="shared" si="45"/>
        <v>17544</v>
      </c>
      <c r="F1201" s="79">
        <f t="shared" si="44"/>
        <v>0.15</v>
      </c>
      <c r="G1201" s="46"/>
    </row>
    <row r="1202" spans="1:7">
      <c r="A1202" s="64" t="s">
        <v>2151</v>
      </c>
      <c r="B1202" s="50" t="s">
        <v>2167</v>
      </c>
      <c r="C1202" s="47" t="s">
        <v>2168</v>
      </c>
      <c r="D1202" s="103">
        <v>19820</v>
      </c>
      <c r="E1202" s="77">
        <f t="shared" si="45"/>
        <v>16847</v>
      </c>
      <c r="F1202" s="79">
        <f t="shared" si="44"/>
        <v>0.15</v>
      </c>
      <c r="G1202" s="46"/>
    </row>
    <row r="1203" spans="1:7">
      <c r="A1203" s="64" t="s">
        <v>2151</v>
      </c>
      <c r="B1203" s="50" t="s">
        <v>2169</v>
      </c>
      <c r="C1203" s="47" t="s">
        <v>2170</v>
      </c>
      <c r="D1203" s="103">
        <v>20640</v>
      </c>
      <c r="E1203" s="77">
        <f t="shared" si="45"/>
        <v>17544</v>
      </c>
      <c r="F1203" s="79">
        <f t="shared" si="44"/>
        <v>0.15</v>
      </c>
      <c r="G1203" s="46"/>
    </row>
    <row r="1204" spans="1:7">
      <c r="A1204" s="64" t="s">
        <v>2151</v>
      </c>
      <c r="B1204" s="50" t="s">
        <v>2171</v>
      </c>
      <c r="C1204" s="47" t="s">
        <v>2172</v>
      </c>
      <c r="D1204" s="103">
        <v>21730</v>
      </c>
      <c r="E1204" s="77">
        <f t="shared" si="45"/>
        <v>18470.5</v>
      </c>
      <c r="F1204" s="79">
        <f t="shared" si="44"/>
        <v>0.15</v>
      </c>
      <c r="G1204" s="46"/>
    </row>
    <row r="1205" spans="1:7">
      <c r="A1205" s="47"/>
      <c r="B1205" s="47"/>
      <c r="C1205" s="47"/>
      <c r="D1205" s="77"/>
      <c r="E1205" s="77"/>
      <c r="F1205" s="79" t="e">
        <f t="shared" si="44"/>
        <v>#DIV/0!</v>
      </c>
      <c r="G1205" s="46"/>
    </row>
    <row r="1206" spans="1:7">
      <c r="A1206" s="47" t="s">
        <v>2173</v>
      </c>
      <c r="B1206" s="47" t="s">
        <v>2174</v>
      </c>
      <c r="C1206" s="47" t="s">
        <v>2175</v>
      </c>
      <c r="D1206" s="77">
        <v>200000</v>
      </c>
      <c r="E1206" s="77">
        <v>154000</v>
      </c>
      <c r="F1206" s="79">
        <f t="shared" si="44"/>
        <v>0.23</v>
      </c>
      <c r="G1206" s="46"/>
    </row>
    <row r="1207" spans="1:7">
      <c r="A1207" s="47"/>
      <c r="B1207" s="47"/>
      <c r="C1207" s="47"/>
      <c r="D1207" s="77"/>
      <c r="E1207" s="77"/>
      <c r="F1207" s="79" t="e">
        <f t="shared" si="44"/>
        <v>#DIV/0!</v>
      </c>
      <c r="G1207" s="46"/>
    </row>
    <row r="1208" spans="1:7">
      <c r="A1208" s="47" t="s">
        <v>2176</v>
      </c>
      <c r="B1208" s="47" t="s">
        <v>2177</v>
      </c>
      <c r="C1208" s="47" t="s">
        <v>2178</v>
      </c>
      <c r="D1208" s="104">
        <v>187860</v>
      </c>
      <c r="E1208" s="105">
        <f>D1208*0.95</f>
        <v>178467</v>
      </c>
      <c r="F1208" s="79">
        <f t="shared" si="44"/>
        <v>0.05</v>
      </c>
      <c r="G1208" s="46" t="s">
        <v>627</v>
      </c>
    </row>
    <row r="1209" spans="1:7">
      <c r="A1209" s="47" t="s">
        <v>2176</v>
      </c>
      <c r="B1209" s="47" t="s">
        <v>2179</v>
      </c>
      <c r="C1209" s="47" t="s">
        <v>2100</v>
      </c>
      <c r="D1209" s="104">
        <v>196390</v>
      </c>
      <c r="E1209" s="105">
        <f t="shared" ref="E1209:E1227" si="46">D1209*0.95</f>
        <v>186570.5</v>
      </c>
      <c r="F1209" s="79">
        <f t="shared" si="44"/>
        <v>0.05</v>
      </c>
      <c r="G1209" s="46" t="s">
        <v>3422</v>
      </c>
    </row>
    <row r="1210" spans="1:7">
      <c r="A1210" s="47" t="s">
        <v>2176</v>
      </c>
      <c r="B1210" s="47" t="s">
        <v>2180</v>
      </c>
      <c r="C1210" s="47" t="s">
        <v>2181</v>
      </c>
      <c r="D1210" s="104">
        <v>177910</v>
      </c>
      <c r="E1210" s="105">
        <f t="shared" si="46"/>
        <v>169014.5</v>
      </c>
      <c r="F1210" s="79">
        <f t="shared" si="44"/>
        <v>0.05</v>
      </c>
      <c r="G1210" s="46"/>
    </row>
    <row r="1211" spans="1:7">
      <c r="A1211" s="47" t="s">
        <v>2176</v>
      </c>
      <c r="B1211" s="47" t="s">
        <v>2182</v>
      </c>
      <c r="C1211" s="47" t="s">
        <v>2183</v>
      </c>
      <c r="D1211" s="104">
        <v>184750</v>
      </c>
      <c r="E1211" s="105">
        <f t="shared" si="46"/>
        <v>175512.5</v>
      </c>
      <c r="F1211" s="79">
        <f t="shared" si="44"/>
        <v>0.05</v>
      </c>
      <c r="G1211" s="46" t="s">
        <v>628</v>
      </c>
    </row>
    <row r="1212" spans="1:7">
      <c r="A1212" s="47" t="s">
        <v>2176</v>
      </c>
      <c r="B1212" s="47" t="s">
        <v>2184</v>
      </c>
      <c r="C1212" s="47" t="s">
        <v>2066</v>
      </c>
      <c r="D1212" s="104">
        <v>219470</v>
      </c>
      <c r="E1212" s="105">
        <f t="shared" si="46"/>
        <v>208496.5</v>
      </c>
      <c r="F1212" s="79">
        <f t="shared" si="44"/>
        <v>0.05</v>
      </c>
      <c r="G1212" s="46" t="s">
        <v>3423</v>
      </c>
    </row>
    <row r="1213" spans="1:7">
      <c r="A1213" s="47" t="s">
        <v>2176</v>
      </c>
      <c r="B1213" s="47" t="s">
        <v>2185</v>
      </c>
      <c r="C1213" s="47" t="s">
        <v>2057</v>
      </c>
      <c r="D1213" s="77">
        <v>56180</v>
      </c>
      <c r="E1213" s="105">
        <f t="shared" si="46"/>
        <v>53371</v>
      </c>
      <c r="F1213" s="79">
        <f t="shared" si="44"/>
        <v>0.05</v>
      </c>
      <c r="G1213" s="46" t="s">
        <v>3424</v>
      </c>
    </row>
    <row r="1214" spans="1:7">
      <c r="A1214" s="47" t="s">
        <v>2176</v>
      </c>
      <c r="B1214" s="47" t="s">
        <v>2186</v>
      </c>
      <c r="C1214" s="47" t="s">
        <v>2187</v>
      </c>
      <c r="D1214" s="104">
        <v>63000</v>
      </c>
      <c r="E1214" s="105">
        <f t="shared" si="46"/>
        <v>59850</v>
      </c>
      <c r="F1214" s="79">
        <f t="shared" si="44"/>
        <v>0.05</v>
      </c>
      <c r="G1214" s="46"/>
    </row>
    <row r="1215" spans="1:7">
      <c r="A1215" s="47" t="s">
        <v>2176</v>
      </c>
      <c r="B1215" s="47" t="s">
        <v>2188</v>
      </c>
      <c r="C1215" s="47" t="s">
        <v>2189</v>
      </c>
      <c r="D1215" s="77">
        <v>15970</v>
      </c>
      <c r="E1215" s="105">
        <f t="shared" si="46"/>
        <v>15171.5</v>
      </c>
      <c r="F1215" s="79">
        <f t="shared" si="44"/>
        <v>0.05</v>
      </c>
      <c r="G1215" s="46"/>
    </row>
    <row r="1216" spans="1:7">
      <c r="A1216" s="47" t="s">
        <v>2176</v>
      </c>
      <c r="B1216" s="47" t="s">
        <v>2190</v>
      </c>
      <c r="C1216" s="47" t="s">
        <v>2191</v>
      </c>
      <c r="D1216" s="77">
        <v>73550</v>
      </c>
      <c r="E1216" s="105">
        <f t="shared" si="46"/>
        <v>69872.5</v>
      </c>
      <c r="F1216" s="79">
        <f t="shared" si="44"/>
        <v>0.05</v>
      </c>
      <c r="G1216" s="46"/>
    </row>
    <row r="1217" spans="1:7">
      <c r="A1217" s="47" t="s">
        <v>2176</v>
      </c>
      <c r="B1217" s="47" t="s">
        <v>2192</v>
      </c>
      <c r="C1217" s="47" t="s">
        <v>606</v>
      </c>
      <c r="D1217" s="77">
        <v>159810</v>
      </c>
      <c r="E1217" s="105">
        <f t="shared" si="46"/>
        <v>151819.5</v>
      </c>
      <c r="F1217" s="79">
        <f t="shared" si="44"/>
        <v>0.05</v>
      </c>
      <c r="G1217" s="46"/>
    </row>
    <row r="1218" spans="1:7">
      <c r="A1218" s="47" t="s">
        <v>2176</v>
      </c>
      <c r="B1218" s="47" t="s">
        <v>2193</v>
      </c>
      <c r="C1218" s="47" t="s">
        <v>2194</v>
      </c>
      <c r="D1218" s="77">
        <v>211040</v>
      </c>
      <c r="E1218" s="105">
        <f t="shared" si="46"/>
        <v>200488</v>
      </c>
      <c r="F1218" s="79">
        <f t="shared" si="44"/>
        <v>0.05</v>
      </c>
      <c r="G1218" s="46" t="s">
        <v>3425</v>
      </c>
    </row>
    <row r="1219" spans="1:7">
      <c r="A1219" s="47" t="s">
        <v>2176</v>
      </c>
      <c r="B1219" s="47" t="s">
        <v>2195</v>
      </c>
      <c r="C1219" s="47" t="s">
        <v>2196</v>
      </c>
      <c r="D1219" s="77">
        <v>211040</v>
      </c>
      <c r="E1219" s="105">
        <f t="shared" si="46"/>
        <v>200488</v>
      </c>
      <c r="F1219" s="79">
        <f t="shared" si="44"/>
        <v>0.05</v>
      </c>
      <c r="G1219" s="46">
        <v>2.6</v>
      </c>
    </row>
    <row r="1220" spans="1:7">
      <c r="A1220" s="47" t="s">
        <v>2176</v>
      </c>
      <c r="B1220" s="47" t="s">
        <v>2197</v>
      </c>
      <c r="C1220" s="47" t="s">
        <v>2198</v>
      </c>
      <c r="D1220" s="77">
        <v>211040</v>
      </c>
      <c r="E1220" s="105">
        <f t="shared" si="46"/>
        <v>200488</v>
      </c>
      <c r="F1220" s="79">
        <f t="shared" si="44"/>
        <v>0.05</v>
      </c>
      <c r="G1220" s="46"/>
    </row>
    <row r="1221" spans="1:7">
      <c r="A1221" s="47" t="s">
        <v>2176</v>
      </c>
      <c r="B1221" s="47" t="s">
        <v>2199</v>
      </c>
      <c r="C1221" s="47" t="s">
        <v>2200</v>
      </c>
      <c r="D1221" s="77">
        <v>211040</v>
      </c>
      <c r="E1221" s="105">
        <f t="shared" si="46"/>
        <v>200488</v>
      </c>
      <c r="F1221" s="79">
        <f t="shared" si="44"/>
        <v>0.05</v>
      </c>
      <c r="G1221" s="46"/>
    </row>
    <row r="1222" spans="1:7">
      <c r="A1222" s="47" t="s">
        <v>2176</v>
      </c>
      <c r="B1222" s="47" t="s">
        <v>2201</v>
      </c>
      <c r="C1222" s="47" t="s">
        <v>2202</v>
      </c>
      <c r="D1222" s="77">
        <v>211040</v>
      </c>
      <c r="E1222" s="105">
        <f t="shared" si="46"/>
        <v>200488</v>
      </c>
      <c r="F1222" s="79">
        <f t="shared" si="44"/>
        <v>0.05</v>
      </c>
      <c r="G1222" s="46"/>
    </row>
    <row r="1223" spans="1:7">
      <c r="A1223" s="47" t="s">
        <v>2176</v>
      </c>
      <c r="B1223" s="47" t="s">
        <v>2203</v>
      </c>
      <c r="C1223" s="47" t="s">
        <v>2204</v>
      </c>
      <c r="D1223" s="77">
        <v>211040</v>
      </c>
      <c r="E1223" s="105">
        <f t="shared" si="46"/>
        <v>200488</v>
      </c>
      <c r="F1223" s="79">
        <f t="shared" si="44"/>
        <v>0.05</v>
      </c>
      <c r="G1223" s="46"/>
    </row>
    <row r="1224" spans="1:7">
      <c r="A1224" s="47" t="s">
        <v>2176</v>
      </c>
      <c r="B1224" s="47" t="s">
        <v>2205</v>
      </c>
      <c r="C1224" s="47" t="s">
        <v>2206</v>
      </c>
      <c r="D1224" s="77">
        <v>55570</v>
      </c>
      <c r="E1224" s="105">
        <f t="shared" si="46"/>
        <v>52791.5</v>
      </c>
      <c r="F1224" s="79">
        <f t="shared" si="44"/>
        <v>0.05</v>
      </c>
      <c r="G1224" s="46"/>
    </row>
    <row r="1225" spans="1:7">
      <c r="A1225" s="47" t="s">
        <v>2176</v>
      </c>
      <c r="B1225" s="47" t="s">
        <v>2207</v>
      </c>
      <c r="C1225" s="47" t="s">
        <v>2208</v>
      </c>
      <c r="D1225" s="77">
        <v>55570</v>
      </c>
      <c r="E1225" s="105">
        <f t="shared" si="46"/>
        <v>52791.5</v>
      </c>
      <c r="F1225" s="79">
        <f t="shared" si="44"/>
        <v>0.05</v>
      </c>
      <c r="G1225" s="46"/>
    </row>
    <row r="1226" spans="1:7">
      <c r="A1226" s="47" t="s">
        <v>2176</v>
      </c>
      <c r="B1226" s="47" t="s">
        <v>2209</v>
      </c>
      <c r="C1226" s="47" t="s">
        <v>2210</v>
      </c>
      <c r="D1226" s="77">
        <v>55570</v>
      </c>
      <c r="E1226" s="105">
        <f t="shared" si="46"/>
        <v>52791.5</v>
      </c>
      <c r="F1226" s="79">
        <f t="shared" si="44"/>
        <v>0.05</v>
      </c>
      <c r="G1226" s="46"/>
    </row>
    <row r="1227" spans="1:7">
      <c r="A1227" s="47" t="s">
        <v>2176</v>
      </c>
      <c r="B1227" s="47" t="s">
        <v>2211</v>
      </c>
      <c r="C1227" s="47" t="s">
        <v>2212</v>
      </c>
      <c r="D1227" s="77">
        <v>55570</v>
      </c>
      <c r="E1227" s="105">
        <f t="shared" si="46"/>
        <v>52791.5</v>
      </c>
      <c r="F1227" s="79">
        <f t="shared" si="44"/>
        <v>0.05</v>
      </c>
      <c r="G1227" s="46"/>
    </row>
    <row r="1228" spans="1:7">
      <c r="A1228" s="47" t="s">
        <v>2176</v>
      </c>
      <c r="B1228" s="56">
        <v>1.1001099999999999</v>
      </c>
      <c r="C1228" s="56" t="s">
        <v>2213</v>
      </c>
      <c r="D1228" s="77">
        <v>1300000</v>
      </c>
      <c r="E1228" s="97">
        <v>1250000</v>
      </c>
      <c r="F1228" s="79">
        <f t="shared" si="44"/>
        <v>3.8461538461538464E-2</v>
      </c>
      <c r="G1228" s="78"/>
    </row>
    <row r="1229" spans="1:7">
      <c r="A1229" s="47" t="s">
        <v>2176</v>
      </c>
      <c r="B1229" s="67">
        <v>31.100339999999999</v>
      </c>
      <c r="C1229" s="56" t="s">
        <v>2214</v>
      </c>
      <c r="D1229" s="77">
        <v>1300000</v>
      </c>
      <c r="E1229" s="97">
        <v>1250000</v>
      </c>
      <c r="F1229" s="79">
        <f t="shared" si="44"/>
        <v>3.8461538461538464E-2</v>
      </c>
      <c r="G1229" s="78"/>
    </row>
    <row r="1230" spans="1:7">
      <c r="A1230" s="47" t="s">
        <v>2176</v>
      </c>
      <c r="B1230" s="67">
        <v>32.100340000000003</v>
      </c>
      <c r="C1230" s="56" t="s">
        <v>2215</v>
      </c>
      <c r="D1230" s="77">
        <v>1250000</v>
      </c>
      <c r="E1230" s="97">
        <v>1200000</v>
      </c>
      <c r="F1230" s="79">
        <f>(D1230-E1230)/D1230</f>
        <v>0.04</v>
      </c>
      <c r="G1230" s="78"/>
    </row>
    <row r="1231" spans="1:7">
      <c r="A1231" s="47" t="s">
        <v>2176</v>
      </c>
      <c r="B1231" s="56">
        <v>5023</v>
      </c>
      <c r="C1231" s="56" t="s">
        <v>2216</v>
      </c>
      <c r="D1231" s="77">
        <v>88000</v>
      </c>
      <c r="E1231" s="97">
        <v>77000</v>
      </c>
      <c r="F1231" s="79">
        <f t="shared" si="44"/>
        <v>0.125</v>
      </c>
      <c r="G1231" s="106" t="s">
        <v>3426</v>
      </c>
    </row>
    <row r="1232" spans="1:7">
      <c r="A1232" s="47" t="s">
        <v>2176</v>
      </c>
      <c r="B1232" s="56">
        <v>9971</v>
      </c>
      <c r="C1232" s="47" t="s">
        <v>2217</v>
      </c>
      <c r="D1232" s="77">
        <v>121000</v>
      </c>
      <c r="E1232" s="97">
        <v>115000</v>
      </c>
      <c r="F1232" s="79">
        <f t="shared" si="44"/>
        <v>4.9586776859504134E-2</v>
      </c>
      <c r="G1232" s="46"/>
    </row>
    <row r="1233" spans="1:7">
      <c r="A1233" s="47" t="s">
        <v>2176</v>
      </c>
      <c r="B1233" s="56">
        <v>97.142150000000001</v>
      </c>
      <c r="C1233" s="56" t="s">
        <v>2218</v>
      </c>
      <c r="D1233" s="97">
        <v>550000</v>
      </c>
      <c r="E1233" s="97">
        <v>500000</v>
      </c>
      <c r="F1233" s="79">
        <f t="shared" si="44"/>
        <v>9.0909090909090912E-2</v>
      </c>
      <c r="G1233" s="46"/>
    </row>
    <row r="1234" spans="1:7">
      <c r="A1234" s="47" t="s">
        <v>2176</v>
      </c>
      <c r="B1234" s="56" t="s">
        <v>2219</v>
      </c>
      <c r="C1234" s="56" t="s">
        <v>2220</v>
      </c>
      <c r="D1234" s="77">
        <v>135000</v>
      </c>
      <c r="E1234" s="97">
        <v>128250</v>
      </c>
      <c r="F1234" s="79">
        <f t="shared" si="44"/>
        <v>0.05</v>
      </c>
      <c r="G1234" s="46" t="s">
        <v>629</v>
      </c>
    </row>
    <row r="1235" spans="1:7">
      <c r="A1235" s="47" t="s">
        <v>2176</v>
      </c>
      <c r="B1235" s="47" t="s">
        <v>2221</v>
      </c>
      <c r="C1235" s="47" t="s">
        <v>2222</v>
      </c>
      <c r="D1235" s="77">
        <v>198000</v>
      </c>
      <c r="E1235" s="77">
        <v>188100</v>
      </c>
      <c r="F1235" s="79">
        <f t="shared" si="44"/>
        <v>0.05</v>
      </c>
      <c r="G1235" s="46">
        <v>4.2</v>
      </c>
    </row>
    <row r="1236" spans="1:7">
      <c r="A1236" s="47" t="s">
        <v>2176</v>
      </c>
      <c r="B1236" s="56" t="s">
        <v>2223</v>
      </c>
      <c r="C1236" s="56" t="s">
        <v>2224</v>
      </c>
      <c r="D1236" s="77">
        <v>77000</v>
      </c>
      <c r="E1236" s="97">
        <v>66000</v>
      </c>
      <c r="F1236" s="79">
        <f t="shared" si="44"/>
        <v>0.14285714285714285</v>
      </c>
      <c r="G1236" s="46"/>
    </row>
    <row r="1237" spans="1:7">
      <c r="A1237" s="47" t="s">
        <v>2176</v>
      </c>
      <c r="B1237" s="47" t="s">
        <v>2225</v>
      </c>
      <c r="C1237" s="47" t="s">
        <v>2226</v>
      </c>
      <c r="D1237" s="77">
        <v>33000</v>
      </c>
      <c r="E1237" s="97">
        <v>31350</v>
      </c>
      <c r="F1237" s="79">
        <f t="shared" si="44"/>
        <v>0.05</v>
      </c>
      <c r="G1237" s="46" t="s">
        <v>3427</v>
      </c>
    </row>
    <row r="1238" spans="1:7">
      <c r="A1238" s="47" t="s">
        <v>2176</v>
      </c>
      <c r="B1238" s="47" t="s">
        <v>2227</v>
      </c>
      <c r="C1238" s="47" t="s">
        <v>2228</v>
      </c>
      <c r="D1238" s="77">
        <v>198000</v>
      </c>
      <c r="E1238" s="97">
        <v>188100</v>
      </c>
      <c r="F1238" s="79">
        <f t="shared" si="44"/>
        <v>0.05</v>
      </c>
      <c r="G1238" s="46">
        <v>2.9</v>
      </c>
    </row>
    <row r="1239" spans="1:7">
      <c r="A1239" s="47" t="s">
        <v>2176</v>
      </c>
      <c r="B1239" s="47" t="s">
        <v>2229</v>
      </c>
      <c r="C1239" s="47" t="s">
        <v>2222</v>
      </c>
      <c r="D1239" s="77">
        <v>198000</v>
      </c>
      <c r="E1239" s="77">
        <v>188100</v>
      </c>
      <c r="F1239" s="79">
        <f t="shared" si="44"/>
        <v>0.05</v>
      </c>
      <c r="G1239" s="46"/>
    </row>
    <row r="1240" spans="1:7">
      <c r="A1240" s="47" t="s">
        <v>2176</v>
      </c>
      <c r="B1240" s="47" t="s">
        <v>2230</v>
      </c>
      <c r="C1240" s="47" t="s">
        <v>2231</v>
      </c>
      <c r="D1240" s="77">
        <v>198000</v>
      </c>
      <c r="E1240" s="77">
        <v>188100</v>
      </c>
      <c r="F1240" s="79">
        <f t="shared" si="44"/>
        <v>0.05</v>
      </c>
      <c r="G1240" s="46"/>
    </row>
    <row r="1241" spans="1:7">
      <c r="A1241" s="47" t="s">
        <v>2176</v>
      </c>
      <c r="B1241" s="56" t="s">
        <v>2232</v>
      </c>
      <c r="C1241" s="56" t="s">
        <v>2233</v>
      </c>
      <c r="D1241" s="77">
        <v>198000</v>
      </c>
      <c r="E1241" s="97">
        <v>188100</v>
      </c>
      <c r="F1241" s="79">
        <f t="shared" si="44"/>
        <v>0.05</v>
      </c>
      <c r="G1241" s="106">
        <v>4.2</v>
      </c>
    </row>
    <row r="1242" spans="1:7">
      <c r="A1242" s="47" t="s">
        <v>2176</v>
      </c>
      <c r="B1242" s="47" t="s">
        <v>2234</v>
      </c>
      <c r="C1242" s="47" t="s">
        <v>2228</v>
      </c>
      <c r="D1242" s="77">
        <v>198000</v>
      </c>
      <c r="E1242" s="97">
        <v>188100</v>
      </c>
      <c r="F1242" s="79">
        <f t="shared" si="44"/>
        <v>0.05</v>
      </c>
      <c r="G1242" s="46"/>
    </row>
    <row r="1243" spans="1:7">
      <c r="A1243" s="47" t="s">
        <v>2176</v>
      </c>
      <c r="B1243" s="47" t="s">
        <v>2235</v>
      </c>
      <c r="C1243" s="47" t="s">
        <v>2222</v>
      </c>
      <c r="D1243" s="77">
        <v>198000</v>
      </c>
      <c r="E1243" s="97">
        <v>188100</v>
      </c>
      <c r="F1243" s="79">
        <f t="shared" si="44"/>
        <v>0.05</v>
      </c>
      <c r="G1243" s="46">
        <v>2.9</v>
      </c>
    </row>
    <row r="1244" spans="1:7">
      <c r="A1244" s="47" t="s">
        <v>2176</v>
      </c>
      <c r="B1244" s="47" t="s">
        <v>2236</v>
      </c>
      <c r="C1244" s="47" t="s">
        <v>2222</v>
      </c>
      <c r="D1244" s="77">
        <v>198000</v>
      </c>
      <c r="E1244" s="97">
        <v>188100</v>
      </c>
      <c r="F1244" s="79">
        <f t="shared" si="44"/>
        <v>0.05</v>
      </c>
      <c r="G1244" s="46">
        <v>2.9</v>
      </c>
    </row>
    <row r="1245" spans="1:7">
      <c r="A1245" s="47" t="s">
        <v>2176</v>
      </c>
      <c r="B1245" s="47" t="s">
        <v>2237</v>
      </c>
      <c r="C1245" s="47" t="s">
        <v>2238</v>
      </c>
      <c r="D1245" s="77">
        <v>198000</v>
      </c>
      <c r="E1245" s="97">
        <v>188100</v>
      </c>
      <c r="F1245" s="79">
        <f t="shared" si="44"/>
        <v>0.05</v>
      </c>
      <c r="G1245" s="46"/>
    </row>
    <row r="1246" spans="1:7">
      <c r="A1246" s="47" t="s">
        <v>2176</v>
      </c>
      <c r="B1246" s="47" t="s">
        <v>2239</v>
      </c>
      <c r="C1246" s="47" t="s">
        <v>2240</v>
      </c>
      <c r="D1246" s="77">
        <v>220000</v>
      </c>
      <c r="E1246" s="97">
        <v>209000</v>
      </c>
      <c r="F1246" s="79">
        <f t="shared" si="44"/>
        <v>0.05</v>
      </c>
      <c r="G1246" s="46"/>
    </row>
    <row r="1247" spans="1:7">
      <c r="A1247" s="47" t="s">
        <v>2176</v>
      </c>
      <c r="B1247" s="47" t="s">
        <v>2241</v>
      </c>
      <c r="C1247" s="47" t="s">
        <v>2240</v>
      </c>
      <c r="D1247" s="77">
        <v>220000</v>
      </c>
      <c r="E1247" s="97">
        <v>209000</v>
      </c>
      <c r="F1247" s="79">
        <f t="shared" si="44"/>
        <v>0.05</v>
      </c>
      <c r="G1247" s="46"/>
    </row>
    <row r="1248" spans="1:7">
      <c r="A1248" s="47" t="s">
        <v>2176</v>
      </c>
      <c r="B1248" s="56" t="s">
        <v>2242</v>
      </c>
      <c r="C1248" s="56" t="s">
        <v>2243</v>
      </c>
      <c r="D1248" s="77">
        <v>275000</v>
      </c>
      <c r="E1248" s="97">
        <v>261250</v>
      </c>
      <c r="F1248" s="79">
        <f t="shared" si="44"/>
        <v>0.05</v>
      </c>
      <c r="G1248" s="78"/>
    </row>
    <row r="1249" spans="1:7">
      <c r="A1249" s="47" t="s">
        <v>2176</v>
      </c>
      <c r="B1249" s="47" t="s">
        <v>2244</v>
      </c>
      <c r="C1249" s="56" t="s">
        <v>2245</v>
      </c>
      <c r="D1249" s="77">
        <v>275000</v>
      </c>
      <c r="E1249" s="97">
        <v>261250</v>
      </c>
      <c r="F1249" s="79">
        <f t="shared" si="44"/>
        <v>0.05</v>
      </c>
      <c r="G1249" s="78"/>
    </row>
    <row r="1250" spans="1:7">
      <c r="A1250" s="47" t="s">
        <v>2176</v>
      </c>
      <c r="B1250" s="47" t="s">
        <v>2246</v>
      </c>
      <c r="C1250" s="47" t="s">
        <v>2247</v>
      </c>
      <c r="D1250" s="77">
        <v>198000</v>
      </c>
      <c r="E1250" s="97">
        <v>188100</v>
      </c>
      <c r="F1250" s="79">
        <f t="shared" si="44"/>
        <v>0.05</v>
      </c>
      <c r="G1250" s="107">
        <v>4</v>
      </c>
    </row>
    <row r="1251" spans="1:7">
      <c r="A1251" s="47" t="s">
        <v>2176</v>
      </c>
      <c r="B1251" s="47" t="s">
        <v>113</v>
      </c>
      <c r="C1251" s="47" t="s">
        <v>2247</v>
      </c>
      <c r="D1251" s="77">
        <v>198000</v>
      </c>
      <c r="E1251" s="97">
        <v>188100</v>
      </c>
      <c r="F1251" s="79">
        <f t="shared" si="44"/>
        <v>0.05</v>
      </c>
      <c r="G1251" s="46"/>
    </row>
    <row r="1252" spans="1:7">
      <c r="A1252" s="47" t="s">
        <v>2176</v>
      </c>
      <c r="B1252" s="47" t="s">
        <v>2248</v>
      </c>
      <c r="C1252" s="47" t="s">
        <v>2228</v>
      </c>
      <c r="D1252" s="77">
        <v>198000</v>
      </c>
      <c r="E1252" s="97">
        <v>188100</v>
      </c>
      <c r="F1252" s="79">
        <f t="shared" si="44"/>
        <v>0.05</v>
      </c>
      <c r="G1252" s="46"/>
    </row>
    <row r="1253" spans="1:7">
      <c r="A1253" s="47" t="s">
        <v>2176</v>
      </c>
      <c r="B1253" s="47" t="s">
        <v>2249</v>
      </c>
      <c r="C1253" s="47" t="s">
        <v>2228</v>
      </c>
      <c r="D1253" s="77">
        <v>198000</v>
      </c>
      <c r="E1253" s="97">
        <v>188100</v>
      </c>
      <c r="F1253" s="79">
        <f t="shared" si="44"/>
        <v>0.05</v>
      </c>
      <c r="G1253" s="46"/>
    </row>
    <row r="1254" spans="1:7">
      <c r="A1254" s="47" t="s">
        <v>2176</v>
      </c>
      <c r="B1254" s="56" t="s">
        <v>2250</v>
      </c>
      <c r="C1254" s="56" t="s">
        <v>2251</v>
      </c>
      <c r="D1254" s="77">
        <v>154000</v>
      </c>
      <c r="E1254" s="97">
        <v>140000</v>
      </c>
      <c r="F1254" s="79">
        <f t="shared" si="44"/>
        <v>9.0909090909090912E-2</v>
      </c>
      <c r="G1254" s="78"/>
    </row>
    <row r="1255" spans="1:7">
      <c r="A1255" s="47" t="s">
        <v>2176</v>
      </c>
      <c r="B1255" s="56" t="s">
        <v>2252</v>
      </c>
      <c r="C1255" s="56" t="s">
        <v>2253</v>
      </c>
      <c r="D1255" s="77">
        <v>198000</v>
      </c>
      <c r="E1255" s="97">
        <v>188100</v>
      </c>
      <c r="F1255" s="79">
        <f t="shared" ref="F1255:F1323" si="47">(D1255-E1255)/D1255</f>
        <v>0.05</v>
      </c>
      <c r="G1255" s="78"/>
    </row>
    <row r="1256" spans="1:7">
      <c r="A1256" s="47" t="s">
        <v>2176</v>
      </c>
      <c r="B1256" s="56" t="s">
        <v>2254</v>
      </c>
      <c r="C1256" s="56" t="s">
        <v>2255</v>
      </c>
      <c r="D1256" s="77">
        <v>2000000</v>
      </c>
      <c r="E1256" s="97">
        <v>2000000</v>
      </c>
      <c r="F1256" s="79">
        <f t="shared" si="47"/>
        <v>0</v>
      </c>
      <c r="G1256" s="78"/>
    </row>
    <row r="1257" spans="1:7">
      <c r="A1257" s="47" t="s">
        <v>2176</v>
      </c>
      <c r="B1257" s="47" t="s">
        <v>2256</v>
      </c>
      <c r="C1257" s="47" t="s">
        <v>2257</v>
      </c>
      <c r="D1257" s="77">
        <v>168700</v>
      </c>
      <c r="E1257" s="77">
        <v>160260</v>
      </c>
      <c r="F1257" s="79">
        <f t="shared" si="47"/>
        <v>5.0029638411381153E-2</v>
      </c>
      <c r="G1257" s="46"/>
    </row>
    <row r="1258" spans="1:7">
      <c r="A1258" s="47"/>
      <c r="B1258" s="47"/>
      <c r="C1258" s="47"/>
      <c r="D1258" s="77"/>
      <c r="E1258" s="97"/>
      <c r="F1258" s="79" t="e">
        <f t="shared" si="47"/>
        <v>#DIV/0!</v>
      </c>
      <c r="G1258" s="46"/>
    </row>
    <row r="1259" spans="1:7">
      <c r="A1259" s="47" t="s">
        <v>2258</v>
      </c>
      <c r="B1259" s="47" t="s">
        <v>2259</v>
      </c>
      <c r="C1259" s="47" t="s">
        <v>2260</v>
      </c>
      <c r="D1259" s="77">
        <v>113980</v>
      </c>
      <c r="E1259" s="97">
        <f>D1259*0.94</f>
        <v>107141.2</v>
      </c>
      <c r="F1259" s="79">
        <f t="shared" si="47"/>
        <v>6.0000000000000026E-2</v>
      </c>
      <c r="G1259" s="46"/>
    </row>
    <row r="1260" spans="1:7">
      <c r="A1260" s="47" t="s">
        <v>2258</v>
      </c>
      <c r="B1260" s="47" t="s">
        <v>2261</v>
      </c>
      <c r="C1260" s="47" t="s">
        <v>2262</v>
      </c>
      <c r="D1260" s="77">
        <v>105500</v>
      </c>
      <c r="E1260" s="97">
        <f t="shared" ref="E1260:E1266" si="48">D1260*0.94</f>
        <v>99170</v>
      </c>
      <c r="F1260" s="79">
        <f t="shared" si="47"/>
        <v>0.06</v>
      </c>
      <c r="G1260" s="46"/>
    </row>
    <row r="1261" spans="1:7">
      <c r="A1261" s="47" t="s">
        <v>2258</v>
      </c>
      <c r="B1261" s="47" t="s">
        <v>2263</v>
      </c>
      <c r="C1261" s="47" t="s">
        <v>2264</v>
      </c>
      <c r="D1261" s="77">
        <v>169590</v>
      </c>
      <c r="E1261" s="97">
        <f t="shared" si="48"/>
        <v>159414.59999999998</v>
      </c>
      <c r="F1261" s="79">
        <f t="shared" si="47"/>
        <v>6.0000000000000137E-2</v>
      </c>
      <c r="G1261" s="46"/>
    </row>
    <row r="1262" spans="1:7">
      <c r="A1262" s="47" t="s">
        <v>2258</v>
      </c>
      <c r="B1262" s="47" t="s">
        <v>2265</v>
      </c>
      <c r="C1262" s="47" t="s">
        <v>2128</v>
      </c>
      <c r="D1262" s="77">
        <v>298640</v>
      </c>
      <c r="E1262" s="97">
        <f t="shared" si="48"/>
        <v>280721.59999999998</v>
      </c>
      <c r="F1262" s="79">
        <f t="shared" si="47"/>
        <v>6.0000000000000081E-2</v>
      </c>
      <c r="G1262" s="46"/>
    </row>
    <row r="1263" spans="1:7">
      <c r="A1263" s="47" t="s">
        <v>2258</v>
      </c>
      <c r="B1263" s="47" t="s">
        <v>2266</v>
      </c>
      <c r="C1263" s="47" t="s">
        <v>2128</v>
      </c>
      <c r="D1263" s="77">
        <v>298640</v>
      </c>
      <c r="E1263" s="97">
        <f t="shared" si="48"/>
        <v>280721.59999999998</v>
      </c>
      <c r="F1263" s="79">
        <f t="shared" si="47"/>
        <v>6.0000000000000081E-2</v>
      </c>
      <c r="G1263" s="46"/>
    </row>
    <row r="1264" spans="1:7">
      <c r="A1264" s="47" t="s">
        <v>2258</v>
      </c>
      <c r="B1264" s="47" t="s">
        <v>2267</v>
      </c>
      <c r="C1264" s="47" t="s">
        <v>2268</v>
      </c>
      <c r="D1264" s="77">
        <v>19110</v>
      </c>
      <c r="E1264" s="97">
        <f t="shared" si="48"/>
        <v>17963.399999999998</v>
      </c>
      <c r="F1264" s="79">
        <f t="shared" si="47"/>
        <v>6.0000000000000116E-2</v>
      </c>
      <c r="G1264" s="46"/>
    </row>
    <row r="1265" spans="1:7">
      <c r="A1265" s="47" t="s">
        <v>2258</v>
      </c>
      <c r="B1265" s="47" t="s">
        <v>2269</v>
      </c>
      <c r="C1265" s="47" t="s">
        <v>2268</v>
      </c>
      <c r="D1265" s="77">
        <v>19820</v>
      </c>
      <c r="E1265" s="97">
        <f t="shared" si="48"/>
        <v>18630.8</v>
      </c>
      <c r="F1265" s="79">
        <f t="shared" si="47"/>
        <v>6.0000000000000039E-2</v>
      </c>
      <c r="G1265" s="46"/>
    </row>
    <row r="1266" spans="1:7">
      <c r="A1266" s="47" t="s">
        <v>2258</v>
      </c>
      <c r="B1266" s="47" t="s">
        <v>2270</v>
      </c>
      <c r="C1266" s="47" t="s">
        <v>2172</v>
      </c>
      <c r="D1266" s="77">
        <v>20070</v>
      </c>
      <c r="E1266" s="97">
        <f t="shared" si="48"/>
        <v>18865.8</v>
      </c>
      <c r="F1266" s="79">
        <f t="shared" si="47"/>
        <v>6.0000000000000039E-2</v>
      </c>
      <c r="G1266" s="46"/>
    </row>
    <row r="1267" spans="1:7">
      <c r="A1267" s="47" t="s">
        <v>2258</v>
      </c>
      <c r="B1267" s="47" t="s">
        <v>2271</v>
      </c>
      <c r="C1267" s="47" t="s">
        <v>2272</v>
      </c>
      <c r="D1267" s="77">
        <v>4160</v>
      </c>
      <c r="E1267" s="77">
        <v>1900</v>
      </c>
      <c r="F1267" s="79">
        <f t="shared" si="47"/>
        <v>0.54326923076923073</v>
      </c>
      <c r="G1267" s="46"/>
    </row>
    <row r="1268" spans="1:7">
      <c r="A1268" s="47" t="s">
        <v>2258</v>
      </c>
      <c r="B1268" s="47" t="s">
        <v>2273</v>
      </c>
      <c r="C1268" s="47" t="s">
        <v>2274</v>
      </c>
      <c r="D1268" s="77">
        <v>20370</v>
      </c>
      <c r="E1268" s="77">
        <v>8800</v>
      </c>
      <c r="F1268" s="79">
        <f t="shared" si="47"/>
        <v>0.56799214531173292</v>
      </c>
      <c r="G1268" s="46"/>
    </row>
    <row r="1269" spans="1:7">
      <c r="A1269" s="47" t="s">
        <v>2258</v>
      </c>
      <c r="B1269" s="47" t="s">
        <v>2275</v>
      </c>
      <c r="C1269" s="47" t="s">
        <v>2276</v>
      </c>
      <c r="D1269" s="77">
        <v>4160</v>
      </c>
      <c r="E1269" s="77">
        <v>1900</v>
      </c>
      <c r="F1269" s="79">
        <f t="shared" si="47"/>
        <v>0.54326923076923073</v>
      </c>
      <c r="G1269" s="46"/>
    </row>
    <row r="1270" spans="1:7">
      <c r="A1270" s="47" t="s">
        <v>2258</v>
      </c>
      <c r="B1270" s="47" t="s">
        <v>2277</v>
      </c>
      <c r="C1270" s="47" t="s">
        <v>2278</v>
      </c>
      <c r="D1270" s="77">
        <v>21600</v>
      </c>
      <c r="E1270" s="77">
        <v>13200</v>
      </c>
      <c r="F1270" s="79">
        <f t="shared" si="47"/>
        <v>0.3888888888888889</v>
      </c>
      <c r="G1270" s="46"/>
    </row>
    <row r="1271" spans="1:7">
      <c r="A1271" s="47"/>
      <c r="B1271" s="47"/>
      <c r="C1271" s="47"/>
      <c r="D1271" s="77"/>
      <c r="E1271" s="77"/>
      <c r="F1271" s="79" t="e">
        <f t="shared" si="47"/>
        <v>#DIV/0!</v>
      </c>
      <c r="G1271" s="46"/>
    </row>
    <row r="1272" spans="1:7">
      <c r="A1272" s="47" t="s">
        <v>2279</v>
      </c>
      <c r="B1272" s="47">
        <v>309521</v>
      </c>
      <c r="C1272" s="49" t="s">
        <v>2280</v>
      </c>
      <c r="D1272" s="77">
        <v>120000</v>
      </c>
      <c r="E1272" s="77">
        <v>110000</v>
      </c>
      <c r="F1272" s="79">
        <f t="shared" si="47"/>
        <v>8.3333333333333329E-2</v>
      </c>
      <c r="G1272" s="46"/>
    </row>
    <row r="1273" spans="1:7">
      <c r="A1273" s="47" t="s">
        <v>2279</v>
      </c>
      <c r="B1273" s="68" t="s">
        <v>2281</v>
      </c>
      <c r="C1273" s="49" t="s">
        <v>2282</v>
      </c>
      <c r="D1273" s="77">
        <v>150000</v>
      </c>
      <c r="E1273" s="77">
        <v>110000</v>
      </c>
      <c r="F1273" s="79">
        <f t="shared" si="47"/>
        <v>0.26666666666666666</v>
      </c>
      <c r="G1273" s="46"/>
    </row>
    <row r="1274" spans="1:7">
      <c r="A1274" s="47" t="s">
        <v>2279</v>
      </c>
      <c r="B1274" s="50" t="s">
        <v>2283</v>
      </c>
      <c r="C1274" s="47" t="s">
        <v>2284</v>
      </c>
      <c r="D1274" s="77">
        <v>337920</v>
      </c>
      <c r="E1274" s="77">
        <f>D1274*0.95</f>
        <v>321024</v>
      </c>
      <c r="F1274" s="79">
        <f t="shared" si="47"/>
        <v>0.05</v>
      </c>
      <c r="G1274" s="46"/>
    </row>
    <row r="1275" spans="1:7">
      <c r="A1275" s="47" t="s">
        <v>2279</v>
      </c>
      <c r="B1275" s="50" t="s">
        <v>2285</v>
      </c>
      <c r="C1275" s="47" t="s">
        <v>2284</v>
      </c>
      <c r="D1275" s="77">
        <v>516620</v>
      </c>
      <c r="E1275" s="77">
        <f t="shared" ref="E1275:E1278" si="49">D1275*0.95</f>
        <v>490789</v>
      </c>
      <c r="F1275" s="79">
        <f t="shared" si="47"/>
        <v>0.05</v>
      </c>
      <c r="G1275" s="46"/>
    </row>
    <row r="1276" spans="1:7">
      <c r="A1276" s="47" t="s">
        <v>2279</v>
      </c>
      <c r="B1276" s="69" t="s">
        <v>2286</v>
      </c>
      <c r="C1276" s="49" t="s">
        <v>2287</v>
      </c>
      <c r="D1276" s="77">
        <v>232710</v>
      </c>
      <c r="E1276" s="77">
        <f t="shared" si="49"/>
        <v>221074.5</v>
      </c>
      <c r="F1276" s="79">
        <f t="shared" si="47"/>
        <v>0.05</v>
      </c>
      <c r="G1276" s="46"/>
    </row>
    <row r="1277" spans="1:7">
      <c r="A1277" s="47" t="s">
        <v>2279</v>
      </c>
      <c r="B1277" s="50" t="s">
        <v>2288</v>
      </c>
      <c r="C1277" s="47" t="s">
        <v>2289</v>
      </c>
      <c r="D1277" s="77">
        <v>334630</v>
      </c>
      <c r="E1277" s="77">
        <f t="shared" si="49"/>
        <v>317898.5</v>
      </c>
      <c r="F1277" s="79">
        <f t="shared" si="47"/>
        <v>0.05</v>
      </c>
      <c r="G1277" s="46"/>
    </row>
    <row r="1278" spans="1:7">
      <c r="A1278" s="47" t="s">
        <v>2279</v>
      </c>
      <c r="B1278" s="50" t="s">
        <v>2290</v>
      </c>
      <c r="C1278" s="47" t="s">
        <v>2291</v>
      </c>
      <c r="D1278" s="77">
        <v>149910</v>
      </c>
      <c r="E1278" s="77">
        <f t="shared" si="49"/>
        <v>142414.5</v>
      </c>
      <c r="F1278" s="79">
        <f t="shared" si="47"/>
        <v>0.05</v>
      </c>
      <c r="G1278" s="46"/>
    </row>
    <row r="1279" spans="1:7">
      <c r="A1279" s="47" t="s">
        <v>2279</v>
      </c>
      <c r="B1279" s="50" t="s">
        <v>2292</v>
      </c>
      <c r="C1279" s="47" t="s">
        <v>2293</v>
      </c>
      <c r="D1279" s="77">
        <v>900490</v>
      </c>
      <c r="E1279" s="77">
        <f>D1279*0.93</f>
        <v>837455.70000000007</v>
      </c>
      <c r="F1279" s="79">
        <f t="shared" si="47"/>
        <v>6.9999999999999923E-2</v>
      </c>
      <c r="G1279" s="46"/>
    </row>
    <row r="1280" spans="1:7">
      <c r="A1280" s="47" t="s">
        <v>2279</v>
      </c>
      <c r="B1280" s="50" t="s">
        <v>2294</v>
      </c>
      <c r="C1280" s="47" t="s">
        <v>2295</v>
      </c>
      <c r="D1280" s="77">
        <v>863400</v>
      </c>
      <c r="E1280" s="77">
        <f t="shared" ref="E1280:E1287" si="50">D1280*0.93</f>
        <v>802962</v>
      </c>
      <c r="F1280" s="79">
        <f t="shared" si="47"/>
        <v>7.0000000000000007E-2</v>
      </c>
      <c r="G1280" s="46"/>
    </row>
    <row r="1281" spans="1:7">
      <c r="A1281" s="47" t="s">
        <v>2279</v>
      </c>
      <c r="B1281" s="69" t="s">
        <v>2296</v>
      </c>
      <c r="C1281" s="49" t="s">
        <v>159</v>
      </c>
      <c r="D1281" s="77">
        <v>945550</v>
      </c>
      <c r="E1281" s="77">
        <f t="shared" si="50"/>
        <v>879361.5</v>
      </c>
      <c r="F1281" s="79">
        <f t="shared" si="47"/>
        <v>7.0000000000000007E-2</v>
      </c>
      <c r="G1281" s="46"/>
    </row>
    <row r="1282" spans="1:7">
      <c r="A1282" s="47" t="s">
        <v>2279</v>
      </c>
      <c r="B1282" s="50" t="s">
        <v>2297</v>
      </c>
      <c r="C1282" s="47" t="s">
        <v>2298</v>
      </c>
      <c r="D1282" s="77">
        <v>865000</v>
      </c>
      <c r="E1282" s="77">
        <f t="shared" si="50"/>
        <v>804450</v>
      </c>
      <c r="F1282" s="79">
        <f t="shared" si="47"/>
        <v>7.0000000000000007E-2</v>
      </c>
      <c r="G1282" s="46"/>
    </row>
    <row r="1283" spans="1:7">
      <c r="A1283" s="47" t="s">
        <v>2279</v>
      </c>
      <c r="B1283" s="50" t="s">
        <v>2299</v>
      </c>
      <c r="C1283" s="47" t="s">
        <v>2300</v>
      </c>
      <c r="D1283" s="77">
        <v>966490</v>
      </c>
      <c r="E1283" s="77">
        <v>898836</v>
      </c>
      <c r="F1283" s="79">
        <f t="shared" si="47"/>
        <v>6.9999689598443854E-2</v>
      </c>
      <c r="G1283" s="46"/>
    </row>
    <row r="1284" spans="1:7">
      <c r="A1284" s="47" t="s">
        <v>2279</v>
      </c>
      <c r="B1284" s="50" t="s">
        <v>2301</v>
      </c>
      <c r="C1284" s="47" t="s">
        <v>2302</v>
      </c>
      <c r="D1284" s="77">
        <v>879140</v>
      </c>
      <c r="E1284" s="77">
        <f t="shared" si="50"/>
        <v>817600.20000000007</v>
      </c>
      <c r="F1284" s="79">
        <f t="shared" si="47"/>
        <v>6.9999999999999923E-2</v>
      </c>
      <c r="G1284" s="46"/>
    </row>
    <row r="1285" spans="1:7">
      <c r="A1285" s="47" t="s">
        <v>2279</v>
      </c>
      <c r="B1285" s="50" t="s">
        <v>2303</v>
      </c>
      <c r="C1285" s="47" t="s">
        <v>2304</v>
      </c>
      <c r="D1285" s="77">
        <v>129850</v>
      </c>
      <c r="E1285" s="77">
        <f t="shared" si="50"/>
        <v>120760.5</v>
      </c>
      <c r="F1285" s="79">
        <f t="shared" si="47"/>
        <v>7.0000000000000007E-2</v>
      </c>
      <c r="G1285" s="46"/>
    </row>
    <row r="1286" spans="1:7">
      <c r="A1286" s="47" t="s">
        <v>2279</v>
      </c>
      <c r="B1286" s="50" t="s">
        <v>2305</v>
      </c>
      <c r="C1286" s="47" t="s">
        <v>2306</v>
      </c>
      <c r="D1286" s="77">
        <v>241560</v>
      </c>
      <c r="E1286" s="77">
        <f t="shared" si="50"/>
        <v>224650.80000000002</v>
      </c>
      <c r="F1286" s="79">
        <f t="shared" si="47"/>
        <v>6.9999999999999923E-2</v>
      </c>
      <c r="G1286" s="46"/>
    </row>
    <row r="1287" spans="1:7">
      <c r="A1287" s="47" t="s">
        <v>2279</v>
      </c>
      <c r="B1287" s="50" t="s">
        <v>2307</v>
      </c>
      <c r="C1287" s="47" t="s">
        <v>2308</v>
      </c>
      <c r="D1287" s="77">
        <v>241560</v>
      </c>
      <c r="E1287" s="77">
        <f t="shared" si="50"/>
        <v>224650.80000000002</v>
      </c>
      <c r="F1287" s="79">
        <f t="shared" si="47"/>
        <v>6.9999999999999923E-2</v>
      </c>
      <c r="G1287" s="46"/>
    </row>
    <row r="1288" spans="1:7">
      <c r="A1288" s="47" t="s">
        <v>2279</v>
      </c>
      <c r="B1288" s="50" t="s">
        <v>2309</v>
      </c>
      <c r="C1288" s="47" t="s">
        <v>121</v>
      </c>
      <c r="D1288" s="77">
        <v>477050</v>
      </c>
      <c r="E1288" s="77">
        <f>D1288*0.95</f>
        <v>453197.5</v>
      </c>
      <c r="F1288" s="79">
        <f t="shared" si="47"/>
        <v>0.05</v>
      </c>
      <c r="G1288" s="46"/>
    </row>
    <row r="1289" spans="1:7">
      <c r="A1289" s="47" t="s">
        <v>2279</v>
      </c>
      <c r="B1289" s="50" t="s">
        <v>2310</v>
      </c>
      <c r="C1289" s="47" t="s">
        <v>2311</v>
      </c>
      <c r="D1289" s="77">
        <v>228930</v>
      </c>
      <c r="E1289" s="77">
        <f t="shared" ref="E1289:E1349" si="51">D1289*0.95</f>
        <v>217483.5</v>
      </c>
      <c r="F1289" s="79">
        <f t="shared" si="47"/>
        <v>0.05</v>
      </c>
      <c r="G1289" s="46"/>
    </row>
    <row r="1290" spans="1:7">
      <c r="A1290" s="47" t="s">
        <v>2279</v>
      </c>
      <c r="B1290" s="50" t="s">
        <v>2312</v>
      </c>
      <c r="C1290" s="47" t="s">
        <v>2313</v>
      </c>
      <c r="D1290" s="77">
        <v>197130</v>
      </c>
      <c r="E1290" s="77">
        <v>187274</v>
      </c>
      <c r="F1290" s="79">
        <f t="shared" si="47"/>
        <v>4.999746360269873E-2</v>
      </c>
      <c r="G1290" s="46"/>
    </row>
    <row r="1291" spans="1:7">
      <c r="A1291" s="47" t="s">
        <v>2279</v>
      </c>
      <c r="B1291" s="50" t="s">
        <v>2314</v>
      </c>
      <c r="C1291" s="47" t="s">
        <v>2315</v>
      </c>
      <c r="D1291" s="77">
        <v>135380</v>
      </c>
      <c r="E1291" s="77">
        <f t="shared" si="51"/>
        <v>128611</v>
      </c>
      <c r="F1291" s="79">
        <f t="shared" si="47"/>
        <v>0.05</v>
      </c>
      <c r="G1291" s="46"/>
    </row>
    <row r="1292" spans="1:7">
      <c r="A1292" s="47" t="s">
        <v>2279</v>
      </c>
      <c r="B1292" s="50" t="s">
        <v>2316</v>
      </c>
      <c r="C1292" s="47" t="s">
        <v>2317</v>
      </c>
      <c r="D1292" s="77">
        <v>564640</v>
      </c>
      <c r="E1292" s="77">
        <f t="shared" si="51"/>
        <v>536408</v>
      </c>
      <c r="F1292" s="79">
        <f t="shared" si="47"/>
        <v>0.05</v>
      </c>
      <c r="G1292" s="46"/>
    </row>
    <row r="1293" spans="1:7">
      <c r="A1293" s="47" t="s">
        <v>2279</v>
      </c>
      <c r="B1293" s="50" t="s">
        <v>2318</v>
      </c>
      <c r="C1293" s="47" t="s">
        <v>2319</v>
      </c>
      <c r="D1293" s="77">
        <v>564640</v>
      </c>
      <c r="E1293" s="77">
        <f t="shared" si="51"/>
        <v>536408</v>
      </c>
      <c r="F1293" s="79">
        <f t="shared" si="47"/>
        <v>0.05</v>
      </c>
      <c r="G1293" s="46"/>
    </row>
    <row r="1294" spans="1:7">
      <c r="A1294" s="47" t="s">
        <v>2279</v>
      </c>
      <c r="B1294" s="47" t="s">
        <v>2320</v>
      </c>
      <c r="C1294" s="47" t="s">
        <v>2321</v>
      </c>
      <c r="D1294" s="77">
        <v>564640</v>
      </c>
      <c r="E1294" s="77">
        <v>536408</v>
      </c>
      <c r="F1294" s="79">
        <f t="shared" si="47"/>
        <v>0.05</v>
      </c>
      <c r="G1294" s="46"/>
    </row>
    <row r="1295" spans="1:7">
      <c r="A1295" s="47" t="s">
        <v>2279</v>
      </c>
      <c r="B1295" s="50" t="s">
        <v>2322</v>
      </c>
      <c r="C1295" s="47" t="s">
        <v>2323</v>
      </c>
      <c r="D1295" s="77">
        <v>564640</v>
      </c>
      <c r="E1295" s="77">
        <f t="shared" si="51"/>
        <v>536408</v>
      </c>
      <c r="F1295" s="79">
        <f t="shared" si="47"/>
        <v>0.05</v>
      </c>
      <c r="G1295" s="46"/>
    </row>
    <row r="1296" spans="1:7">
      <c r="A1296" s="47" t="s">
        <v>2279</v>
      </c>
      <c r="B1296" s="50" t="s">
        <v>2324</v>
      </c>
      <c r="C1296" s="47" t="s">
        <v>2325</v>
      </c>
      <c r="D1296" s="77">
        <v>564640</v>
      </c>
      <c r="E1296" s="77">
        <v>536408</v>
      </c>
      <c r="F1296" s="79">
        <f t="shared" si="47"/>
        <v>0.05</v>
      </c>
      <c r="G1296" s="46"/>
    </row>
    <row r="1297" spans="1:7">
      <c r="A1297" s="47" t="s">
        <v>2279</v>
      </c>
      <c r="B1297" s="69" t="s">
        <v>2326</v>
      </c>
      <c r="C1297" s="49" t="s">
        <v>2327</v>
      </c>
      <c r="D1297" s="77">
        <v>564640</v>
      </c>
      <c r="E1297" s="77">
        <f t="shared" si="51"/>
        <v>536408</v>
      </c>
      <c r="F1297" s="79">
        <f t="shared" si="47"/>
        <v>0.05</v>
      </c>
      <c r="G1297" s="46"/>
    </row>
    <row r="1298" spans="1:7">
      <c r="A1298" s="47" t="s">
        <v>2279</v>
      </c>
      <c r="B1298" s="50" t="s">
        <v>2328</v>
      </c>
      <c r="C1298" s="47" t="s">
        <v>2329</v>
      </c>
      <c r="D1298" s="77">
        <v>564640</v>
      </c>
      <c r="E1298" s="77">
        <f t="shared" si="51"/>
        <v>536408</v>
      </c>
      <c r="F1298" s="79">
        <f t="shared" si="47"/>
        <v>0.05</v>
      </c>
      <c r="G1298" s="46"/>
    </row>
    <row r="1299" spans="1:7">
      <c r="A1299" s="47" t="s">
        <v>2279</v>
      </c>
      <c r="B1299" s="50" t="s">
        <v>2330</v>
      </c>
      <c r="C1299" s="68" t="s">
        <v>2331</v>
      </c>
      <c r="D1299" s="77">
        <v>564640</v>
      </c>
      <c r="E1299" s="77">
        <f t="shared" si="51"/>
        <v>536408</v>
      </c>
      <c r="F1299" s="79">
        <f t="shared" si="47"/>
        <v>0.05</v>
      </c>
      <c r="G1299" s="46"/>
    </row>
    <row r="1300" spans="1:7">
      <c r="A1300" s="47" t="s">
        <v>2279</v>
      </c>
      <c r="B1300" s="47" t="s">
        <v>2332</v>
      </c>
      <c r="C1300" s="47" t="s">
        <v>2333</v>
      </c>
      <c r="D1300" s="77">
        <v>564640</v>
      </c>
      <c r="E1300" s="77">
        <f t="shared" si="51"/>
        <v>536408</v>
      </c>
      <c r="F1300" s="79">
        <f t="shared" si="47"/>
        <v>0.05</v>
      </c>
      <c r="G1300" s="46"/>
    </row>
    <row r="1301" spans="1:7">
      <c r="A1301" s="47" t="s">
        <v>2279</v>
      </c>
      <c r="B1301" s="50" t="s">
        <v>2334</v>
      </c>
      <c r="C1301" s="49" t="s">
        <v>2335</v>
      </c>
      <c r="D1301" s="77">
        <v>564640</v>
      </c>
      <c r="E1301" s="77">
        <f t="shared" si="51"/>
        <v>536408</v>
      </c>
      <c r="F1301" s="79">
        <f t="shared" si="47"/>
        <v>0.05</v>
      </c>
      <c r="G1301" s="46"/>
    </row>
    <row r="1302" spans="1:7">
      <c r="A1302" s="47" t="s">
        <v>2279</v>
      </c>
      <c r="B1302" s="50" t="s">
        <v>2336</v>
      </c>
      <c r="C1302" s="51" t="s">
        <v>2337</v>
      </c>
      <c r="D1302" s="77">
        <v>564640</v>
      </c>
      <c r="E1302" s="77">
        <f t="shared" si="51"/>
        <v>536408</v>
      </c>
      <c r="F1302" s="79">
        <f t="shared" si="47"/>
        <v>0.05</v>
      </c>
      <c r="G1302" s="46"/>
    </row>
    <row r="1303" spans="1:7">
      <c r="A1303" s="47" t="s">
        <v>2279</v>
      </c>
      <c r="B1303" s="50" t="s">
        <v>2338</v>
      </c>
      <c r="C1303" s="51" t="s">
        <v>211</v>
      </c>
      <c r="D1303" s="77">
        <v>564640</v>
      </c>
      <c r="E1303" s="77">
        <f t="shared" si="51"/>
        <v>536408</v>
      </c>
      <c r="F1303" s="79">
        <f t="shared" si="47"/>
        <v>0.05</v>
      </c>
      <c r="G1303" s="46"/>
    </row>
    <row r="1304" spans="1:7">
      <c r="A1304" s="47" t="s">
        <v>2279</v>
      </c>
      <c r="B1304" s="50" t="s">
        <v>2339</v>
      </c>
      <c r="C1304" s="47" t="s">
        <v>2340</v>
      </c>
      <c r="D1304" s="77">
        <v>610650</v>
      </c>
      <c r="E1304" s="77">
        <f t="shared" si="51"/>
        <v>580117.5</v>
      </c>
      <c r="F1304" s="79">
        <f t="shared" si="47"/>
        <v>0.05</v>
      </c>
      <c r="G1304" s="46"/>
    </row>
    <row r="1305" spans="1:7">
      <c r="A1305" s="47" t="s">
        <v>2279</v>
      </c>
      <c r="B1305" s="47" t="s">
        <v>2341</v>
      </c>
      <c r="C1305" s="47" t="s">
        <v>2342</v>
      </c>
      <c r="D1305" s="77">
        <v>98110</v>
      </c>
      <c r="E1305" s="77">
        <v>93205</v>
      </c>
      <c r="F1305" s="79">
        <f t="shared" si="47"/>
        <v>4.9994903679543366E-2</v>
      </c>
      <c r="G1305" s="46"/>
    </row>
    <row r="1306" spans="1:7">
      <c r="A1306" s="47" t="s">
        <v>2279</v>
      </c>
      <c r="B1306" s="50" t="s">
        <v>2343</v>
      </c>
      <c r="C1306" s="68" t="s">
        <v>2344</v>
      </c>
      <c r="D1306" s="77">
        <v>159720</v>
      </c>
      <c r="E1306" s="77">
        <f t="shared" si="51"/>
        <v>151734</v>
      </c>
      <c r="F1306" s="79">
        <f t="shared" si="47"/>
        <v>0.05</v>
      </c>
      <c r="G1306" s="46"/>
    </row>
    <row r="1307" spans="1:7">
      <c r="A1307" s="47" t="s">
        <v>2279</v>
      </c>
      <c r="B1307" s="50" t="s">
        <v>2345</v>
      </c>
      <c r="C1307" s="47" t="s">
        <v>2346</v>
      </c>
      <c r="D1307" s="77">
        <v>107080</v>
      </c>
      <c r="E1307" s="77">
        <f t="shared" si="51"/>
        <v>101726</v>
      </c>
      <c r="F1307" s="79">
        <f t="shared" si="47"/>
        <v>0.05</v>
      </c>
      <c r="G1307" s="46"/>
    </row>
    <row r="1308" spans="1:7">
      <c r="A1308" s="47" t="s">
        <v>2279</v>
      </c>
      <c r="B1308" s="47" t="s">
        <v>2347</v>
      </c>
      <c r="C1308" s="47" t="s">
        <v>2348</v>
      </c>
      <c r="D1308" s="77">
        <v>117220</v>
      </c>
      <c r="E1308" s="77">
        <v>111359</v>
      </c>
      <c r="F1308" s="79">
        <f t="shared" si="47"/>
        <v>0.05</v>
      </c>
      <c r="G1308" s="46"/>
    </row>
    <row r="1309" spans="1:7">
      <c r="A1309" s="47" t="s">
        <v>2279</v>
      </c>
      <c r="B1309" s="47" t="s">
        <v>2349</v>
      </c>
      <c r="C1309" s="47" t="s">
        <v>2350</v>
      </c>
      <c r="D1309" s="77">
        <v>117220</v>
      </c>
      <c r="E1309" s="77">
        <f t="shared" si="51"/>
        <v>111359</v>
      </c>
      <c r="F1309" s="79">
        <f t="shared" si="47"/>
        <v>0.05</v>
      </c>
      <c r="G1309" s="46"/>
    </row>
    <row r="1310" spans="1:7">
      <c r="A1310" s="47" t="s">
        <v>2279</v>
      </c>
      <c r="B1310" s="47" t="s">
        <v>2351</v>
      </c>
      <c r="C1310" s="47" t="s">
        <v>2264</v>
      </c>
      <c r="D1310" s="77">
        <v>169590</v>
      </c>
      <c r="E1310" s="77">
        <v>161111</v>
      </c>
      <c r="F1310" s="79">
        <f t="shared" si="47"/>
        <v>4.9997051712954772E-2</v>
      </c>
      <c r="G1310" s="46"/>
    </row>
    <row r="1311" spans="1:7">
      <c r="A1311" s="47" t="s">
        <v>2279</v>
      </c>
      <c r="B1311" s="47" t="s">
        <v>2352</v>
      </c>
      <c r="C1311" s="47" t="s">
        <v>2353</v>
      </c>
      <c r="D1311" s="77">
        <v>175600</v>
      </c>
      <c r="E1311" s="77">
        <f t="shared" si="51"/>
        <v>166820</v>
      </c>
      <c r="F1311" s="79">
        <f t="shared" si="47"/>
        <v>0.05</v>
      </c>
      <c r="G1311" s="46"/>
    </row>
    <row r="1312" spans="1:7">
      <c r="A1312" s="47" t="s">
        <v>2279</v>
      </c>
      <c r="B1312" s="50" t="s">
        <v>2354</v>
      </c>
      <c r="C1312" s="47" t="s">
        <v>2260</v>
      </c>
      <c r="D1312" s="77">
        <v>177920</v>
      </c>
      <c r="E1312" s="77">
        <v>169024</v>
      </c>
      <c r="F1312" s="79">
        <f t="shared" si="47"/>
        <v>0.05</v>
      </c>
      <c r="G1312" s="46"/>
    </row>
    <row r="1313" spans="1:7">
      <c r="A1313" s="47" t="s">
        <v>2279</v>
      </c>
      <c r="B1313" s="50" t="s">
        <v>2355</v>
      </c>
      <c r="C1313" s="47" t="s">
        <v>2356</v>
      </c>
      <c r="D1313" s="77">
        <v>213610</v>
      </c>
      <c r="E1313" s="77">
        <f t="shared" si="51"/>
        <v>202929.5</v>
      </c>
      <c r="F1313" s="79">
        <f t="shared" si="47"/>
        <v>0.05</v>
      </c>
      <c r="G1313" s="46"/>
    </row>
    <row r="1314" spans="1:7">
      <c r="A1314" s="47" t="s">
        <v>2279</v>
      </c>
      <c r="B1314" s="50" t="s">
        <v>2357</v>
      </c>
      <c r="C1314" s="47" t="s">
        <v>2260</v>
      </c>
      <c r="D1314" s="77">
        <v>177920</v>
      </c>
      <c r="E1314" s="77">
        <f t="shared" si="51"/>
        <v>169024</v>
      </c>
      <c r="F1314" s="79">
        <f t="shared" si="47"/>
        <v>0.05</v>
      </c>
      <c r="G1314" s="46" t="s">
        <v>630</v>
      </c>
    </row>
    <row r="1315" spans="1:7">
      <c r="A1315" s="47" t="s">
        <v>2279</v>
      </c>
      <c r="B1315" s="50" t="s">
        <v>2358</v>
      </c>
      <c r="C1315" s="47" t="s">
        <v>2260</v>
      </c>
      <c r="D1315" s="77">
        <v>177920</v>
      </c>
      <c r="E1315" s="77">
        <f t="shared" si="51"/>
        <v>169024</v>
      </c>
      <c r="F1315" s="79">
        <f>(D1315-E1315)/D1315</f>
        <v>0.05</v>
      </c>
      <c r="G1315" s="46" t="s">
        <v>3428</v>
      </c>
    </row>
    <row r="1316" spans="1:7">
      <c r="A1316" s="47" t="s">
        <v>2279</v>
      </c>
      <c r="B1316" s="50" t="s">
        <v>2359</v>
      </c>
      <c r="C1316" s="47" t="s">
        <v>2360</v>
      </c>
      <c r="D1316" s="77">
        <v>583650</v>
      </c>
      <c r="E1316" s="77">
        <f t="shared" si="51"/>
        <v>554467.5</v>
      </c>
      <c r="F1316" s="79">
        <f t="shared" si="47"/>
        <v>0.05</v>
      </c>
      <c r="G1316" s="46"/>
    </row>
    <row r="1317" spans="1:7">
      <c r="A1317" s="47" t="s">
        <v>2279</v>
      </c>
      <c r="B1317" s="50" t="s">
        <v>2361</v>
      </c>
      <c r="C1317" s="47" t="s">
        <v>2362</v>
      </c>
      <c r="D1317" s="77">
        <v>583650</v>
      </c>
      <c r="E1317" s="77">
        <f t="shared" si="51"/>
        <v>554467.5</v>
      </c>
      <c r="F1317" s="79">
        <f t="shared" si="47"/>
        <v>0.05</v>
      </c>
      <c r="G1317" s="46"/>
    </row>
    <row r="1318" spans="1:7">
      <c r="A1318" s="47" t="s">
        <v>2279</v>
      </c>
      <c r="B1318" s="50" t="s">
        <v>2363</v>
      </c>
      <c r="C1318" s="47" t="s">
        <v>2364</v>
      </c>
      <c r="D1318" s="77">
        <v>583650</v>
      </c>
      <c r="E1318" s="77">
        <f t="shared" si="51"/>
        <v>554467.5</v>
      </c>
      <c r="F1318" s="79">
        <f t="shared" si="47"/>
        <v>0.05</v>
      </c>
      <c r="G1318" s="46"/>
    </row>
    <row r="1319" spans="1:7">
      <c r="A1319" s="47" t="s">
        <v>2279</v>
      </c>
      <c r="B1319" s="50" t="s">
        <v>2365</v>
      </c>
      <c r="C1319" s="47" t="s">
        <v>2366</v>
      </c>
      <c r="D1319" s="77">
        <v>583650</v>
      </c>
      <c r="E1319" s="77">
        <f t="shared" si="51"/>
        <v>554467.5</v>
      </c>
      <c r="F1319" s="79">
        <f t="shared" si="47"/>
        <v>0.05</v>
      </c>
      <c r="G1319" s="46"/>
    </row>
    <row r="1320" spans="1:7">
      <c r="A1320" s="47" t="s">
        <v>2279</v>
      </c>
      <c r="B1320" s="50" t="s">
        <v>2367</v>
      </c>
      <c r="C1320" s="47" t="s">
        <v>2368</v>
      </c>
      <c r="D1320" s="77">
        <v>583650</v>
      </c>
      <c r="E1320" s="77">
        <f t="shared" si="51"/>
        <v>554467.5</v>
      </c>
      <c r="F1320" s="79">
        <f t="shared" si="47"/>
        <v>0.05</v>
      </c>
      <c r="G1320" s="46"/>
    </row>
    <row r="1321" spans="1:7">
      <c r="A1321" s="47" t="s">
        <v>2279</v>
      </c>
      <c r="B1321" s="50" t="s">
        <v>2369</v>
      </c>
      <c r="C1321" s="47" t="s">
        <v>2370</v>
      </c>
      <c r="D1321" s="77">
        <v>583650</v>
      </c>
      <c r="E1321" s="77">
        <f t="shared" si="51"/>
        <v>554467.5</v>
      </c>
      <c r="F1321" s="79">
        <f t="shared" si="47"/>
        <v>0.05</v>
      </c>
      <c r="G1321" s="46"/>
    </row>
    <row r="1322" spans="1:7">
      <c r="A1322" s="47" t="s">
        <v>2371</v>
      </c>
      <c r="B1322" s="47" t="s">
        <v>2372</v>
      </c>
      <c r="C1322" s="47" t="s">
        <v>2373</v>
      </c>
      <c r="D1322" s="77">
        <v>583650</v>
      </c>
      <c r="E1322" s="77">
        <f t="shared" si="51"/>
        <v>554467.5</v>
      </c>
      <c r="F1322" s="79">
        <f t="shared" si="47"/>
        <v>0.05</v>
      </c>
      <c r="G1322" s="46"/>
    </row>
    <row r="1323" spans="1:7">
      <c r="A1323" s="47" t="s">
        <v>2371</v>
      </c>
      <c r="B1323" s="47" t="s">
        <v>2374</v>
      </c>
      <c r="C1323" s="47" t="s">
        <v>2375</v>
      </c>
      <c r="D1323" s="77">
        <v>583650</v>
      </c>
      <c r="E1323" s="77">
        <f t="shared" si="51"/>
        <v>554467.5</v>
      </c>
      <c r="F1323" s="79">
        <f t="shared" si="47"/>
        <v>0.05</v>
      </c>
      <c r="G1323" s="46"/>
    </row>
    <row r="1324" spans="1:7">
      <c r="A1324" s="47" t="s">
        <v>2371</v>
      </c>
      <c r="B1324" s="47" t="s">
        <v>2376</v>
      </c>
      <c r="C1324" s="47" t="s">
        <v>2377</v>
      </c>
      <c r="D1324" s="77">
        <v>583650</v>
      </c>
      <c r="E1324" s="77">
        <f t="shared" si="51"/>
        <v>554467.5</v>
      </c>
      <c r="F1324" s="79">
        <f t="shared" ref="F1324:F1391" si="52">(D1324-E1324)/D1324</f>
        <v>0.05</v>
      </c>
      <c r="G1324" s="46"/>
    </row>
    <row r="1325" spans="1:7">
      <c r="A1325" s="47" t="s">
        <v>2371</v>
      </c>
      <c r="B1325" s="47" t="s">
        <v>2378</v>
      </c>
      <c r="C1325" s="47" t="s">
        <v>2379</v>
      </c>
      <c r="D1325" s="77">
        <v>330990</v>
      </c>
      <c r="E1325" s="77">
        <v>314441</v>
      </c>
      <c r="F1325" s="79">
        <f t="shared" si="52"/>
        <v>4.9998489380343819E-2</v>
      </c>
      <c r="G1325" s="46"/>
    </row>
    <row r="1326" spans="1:7">
      <c r="A1326" s="47" t="s">
        <v>2371</v>
      </c>
      <c r="B1326" s="47" t="s">
        <v>2380</v>
      </c>
      <c r="C1326" s="47" t="s">
        <v>2381</v>
      </c>
      <c r="D1326" s="77">
        <v>330990</v>
      </c>
      <c r="E1326" s="77">
        <f t="shared" si="51"/>
        <v>314440.5</v>
      </c>
      <c r="F1326" s="79">
        <f t="shared" si="52"/>
        <v>0.05</v>
      </c>
      <c r="G1326" s="46"/>
    </row>
    <row r="1327" spans="1:7">
      <c r="A1327" s="47" t="s">
        <v>2371</v>
      </c>
      <c r="B1327" s="69" t="s">
        <v>2382</v>
      </c>
      <c r="C1327" s="51" t="s">
        <v>185</v>
      </c>
      <c r="D1327" s="77">
        <v>142790</v>
      </c>
      <c r="E1327" s="77">
        <f t="shared" si="51"/>
        <v>135650.5</v>
      </c>
      <c r="F1327" s="79">
        <f t="shared" si="52"/>
        <v>0.05</v>
      </c>
      <c r="G1327" s="46"/>
    </row>
    <row r="1328" spans="1:7">
      <c r="A1328" s="47" t="s">
        <v>2371</v>
      </c>
      <c r="B1328" s="69" t="s">
        <v>2383</v>
      </c>
      <c r="C1328" s="49" t="s">
        <v>2384</v>
      </c>
      <c r="D1328" s="77">
        <v>142790</v>
      </c>
      <c r="E1328" s="77">
        <v>135651</v>
      </c>
      <c r="F1328" s="79">
        <f t="shared" si="52"/>
        <v>4.9996498354226489E-2</v>
      </c>
      <c r="G1328" s="46"/>
    </row>
    <row r="1329" spans="1:7">
      <c r="A1329" s="47" t="s">
        <v>2371</v>
      </c>
      <c r="B1329" s="69" t="s">
        <v>2385</v>
      </c>
      <c r="C1329" s="49" t="s">
        <v>2386</v>
      </c>
      <c r="D1329" s="77">
        <v>177280</v>
      </c>
      <c r="E1329" s="77">
        <f t="shared" si="51"/>
        <v>168416</v>
      </c>
      <c r="F1329" s="79">
        <f t="shared" si="52"/>
        <v>0.05</v>
      </c>
      <c r="G1329" s="46"/>
    </row>
    <row r="1330" spans="1:7">
      <c r="A1330" s="47" t="s">
        <v>2371</v>
      </c>
      <c r="B1330" s="47" t="s">
        <v>2387</v>
      </c>
      <c r="C1330" s="47" t="s">
        <v>2388</v>
      </c>
      <c r="D1330" s="77">
        <v>142790</v>
      </c>
      <c r="E1330" s="77">
        <f t="shared" si="51"/>
        <v>135650.5</v>
      </c>
      <c r="F1330" s="79">
        <f t="shared" si="52"/>
        <v>0.05</v>
      </c>
      <c r="G1330" s="46"/>
    </row>
    <row r="1331" spans="1:7">
      <c r="A1331" s="47" t="s">
        <v>2371</v>
      </c>
      <c r="B1331" s="47" t="s">
        <v>2389</v>
      </c>
      <c r="C1331" s="190" t="s">
        <v>2390</v>
      </c>
      <c r="D1331" s="77">
        <v>177280</v>
      </c>
      <c r="E1331" s="77">
        <f t="shared" si="51"/>
        <v>168416</v>
      </c>
      <c r="F1331" s="79">
        <f t="shared" si="52"/>
        <v>0.05</v>
      </c>
      <c r="G1331" s="46"/>
    </row>
    <row r="1332" spans="1:7">
      <c r="A1332" s="47" t="s">
        <v>2371</v>
      </c>
      <c r="B1332" s="47" t="s">
        <v>2391</v>
      </c>
      <c r="C1332" s="47" t="s">
        <v>2392</v>
      </c>
      <c r="D1332" s="77">
        <v>142790</v>
      </c>
      <c r="E1332" s="77">
        <f t="shared" si="51"/>
        <v>135650.5</v>
      </c>
      <c r="F1332" s="79">
        <f t="shared" si="52"/>
        <v>0.05</v>
      </c>
      <c r="G1332" s="46"/>
    </row>
    <row r="1333" spans="1:7">
      <c r="A1333" s="47" t="s">
        <v>2371</v>
      </c>
      <c r="B1333" s="47" t="s">
        <v>2393</v>
      </c>
      <c r="C1333" s="47" t="s">
        <v>125</v>
      </c>
      <c r="D1333" s="77">
        <v>142790</v>
      </c>
      <c r="E1333" s="77">
        <f t="shared" si="51"/>
        <v>135650.5</v>
      </c>
      <c r="F1333" s="79">
        <f t="shared" si="52"/>
        <v>0.05</v>
      </c>
      <c r="G1333" s="46"/>
    </row>
    <row r="1334" spans="1:7">
      <c r="A1334" s="47" t="s">
        <v>2371</v>
      </c>
      <c r="B1334" s="69" t="s">
        <v>2394</v>
      </c>
      <c r="C1334" s="51" t="s">
        <v>2390</v>
      </c>
      <c r="D1334" s="77">
        <v>214720</v>
      </c>
      <c r="E1334" s="77">
        <f t="shared" si="51"/>
        <v>203984</v>
      </c>
      <c r="F1334" s="79">
        <f t="shared" si="52"/>
        <v>0.05</v>
      </c>
      <c r="G1334" s="46"/>
    </row>
    <row r="1335" spans="1:7">
      <c r="A1335" s="47" t="s">
        <v>2371</v>
      </c>
      <c r="B1335" s="47" t="s">
        <v>2395</v>
      </c>
      <c r="C1335" s="47" t="s">
        <v>2396</v>
      </c>
      <c r="D1335" s="77">
        <v>142790</v>
      </c>
      <c r="E1335" s="77">
        <f t="shared" si="51"/>
        <v>135650.5</v>
      </c>
      <c r="F1335" s="79">
        <f t="shared" si="52"/>
        <v>0.05</v>
      </c>
      <c r="G1335" s="46"/>
    </row>
    <row r="1336" spans="1:7">
      <c r="A1336" s="47" t="s">
        <v>2371</v>
      </c>
      <c r="B1336" s="69" t="s">
        <v>2397</v>
      </c>
      <c r="C1336" s="51" t="s">
        <v>186</v>
      </c>
      <c r="D1336" s="77">
        <v>142790</v>
      </c>
      <c r="E1336" s="77">
        <f t="shared" si="51"/>
        <v>135650.5</v>
      </c>
      <c r="F1336" s="79">
        <f t="shared" si="52"/>
        <v>0.05</v>
      </c>
      <c r="G1336" s="46"/>
    </row>
    <row r="1337" spans="1:7">
      <c r="A1337" s="47" t="s">
        <v>2371</v>
      </c>
      <c r="B1337" s="50" t="s">
        <v>2398</v>
      </c>
      <c r="C1337" s="47" t="s">
        <v>2399</v>
      </c>
      <c r="D1337" s="77">
        <v>177280</v>
      </c>
      <c r="E1337" s="77">
        <f t="shared" si="51"/>
        <v>168416</v>
      </c>
      <c r="F1337" s="79">
        <f t="shared" si="52"/>
        <v>0.05</v>
      </c>
      <c r="G1337" s="46"/>
    </row>
    <row r="1338" spans="1:7">
      <c r="A1338" s="47" t="s">
        <v>2371</v>
      </c>
      <c r="B1338" s="50" t="s">
        <v>2400</v>
      </c>
      <c r="C1338" s="47" t="s">
        <v>1900</v>
      </c>
      <c r="D1338" s="77">
        <v>109080</v>
      </c>
      <c r="E1338" s="77">
        <f t="shared" si="51"/>
        <v>103626</v>
      </c>
      <c r="F1338" s="79">
        <f t="shared" si="52"/>
        <v>0.05</v>
      </c>
      <c r="G1338" s="46"/>
    </row>
    <row r="1339" spans="1:7">
      <c r="A1339" s="47" t="s">
        <v>2371</v>
      </c>
      <c r="B1339" s="50" t="s">
        <v>2401</v>
      </c>
      <c r="C1339" s="47" t="s">
        <v>2402</v>
      </c>
      <c r="D1339" s="77">
        <v>19820</v>
      </c>
      <c r="E1339" s="77">
        <v>18829</v>
      </c>
      <c r="F1339" s="79">
        <f t="shared" si="52"/>
        <v>0.05</v>
      </c>
      <c r="G1339" s="46"/>
    </row>
    <row r="1340" spans="1:7">
      <c r="A1340" s="47" t="s">
        <v>2371</v>
      </c>
      <c r="B1340" s="50" t="s">
        <v>2403</v>
      </c>
      <c r="C1340" s="47" t="s">
        <v>2404</v>
      </c>
      <c r="D1340" s="77">
        <v>20640</v>
      </c>
      <c r="E1340" s="77">
        <v>19608</v>
      </c>
      <c r="F1340" s="79">
        <f t="shared" si="52"/>
        <v>0.05</v>
      </c>
      <c r="G1340" s="46"/>
    </row>
    <row r="1341" spans="1:7">
      <c r="A1341" s="47" t="s">
        <v>2371</v>
      </c>
      <c r="B1341" s="50" t="s">
        <v>2405</v>
      </c>
      <c r="C1341" s="47" t="s">
        <v>2406</v>
      </c>
      <c r="D1341" s="77">
        <v>20640</v>
      </c>
      <c r="E1341" s="77">
        <v>19608</v>
      </c>
      <c r="F1341" s="79">
        <f t="shared" si="52"/>
        <v>0.05</v>
      </c>
      <c r="G1341" s="46"/>
    </row>
    <row r="1342" spans="1:7">
      <c r="A1342" s="47" t="s">
        <v>2371</v>
      </c>
      <c r="B1342" s="50" t="s">
        <v>2407</v>
      </c>
      <c r="C1342" s="47" t="s">
        <v>2408</v>
      </c>
      <c r="D1342" s="77">
        <v>19820</v>
      </c>
      <c r="E1342" s="77">
        <v>18829</v>
      </c>
      <c r="F1342" s="79">
        <f t="shared" si="52"/>
        <v>0.05</v>
      </c>
      <c r="G1342" s="46"/>
    </row>
    <row r="1343" spans="1:7">
      <c r="A1343" s="47" t="s">
        <v>2371</v>
      </c>
      <c r="B1343" s="50" t="s">
        <v>2409</v>
      </c>
      <c r="C1343" s="47" t="s">
        <v>2410</v>
      </c>
      <c r="D1343" s="77">
        <v>19110</v>
      </c>
      <c r="E1343" s="77">
        <v>18155</v>
      </c>
      <c r="F1343" s="79">
        <f t="shared" si="52"/>
        <v>4.9973835688121401E-2</v>
      </c>
      <c r="G1343" s="46"/>
    </row>
    <row r="1344" spans="1:7">
      <c r="A1344" s="47" t="s">
        <v>2371</v>
      </c>
      <c r="B1344" s="50" t="s">
        <v>2411</v>
      </c>
      <c r="C1344" s="47" t="s">
        <v>2412</v>
      </c>
      <c r="D1344" s="77">
        <v>19820</v>
      </c>
      <c r="E1344" s="77">
        <v>18829</v>
      </c>
      <c r="F1344" s="79">
        <f t="shared" si="52"/>
        <v>0.05</v>
      </c>
      <c r="G1344" s="46"/>
    </row>
    <row r="1345" spans="1:7">
      <c r="A1345" s="47" t="s">
        <v>2371</v>
      </c>
      <c r="B1345" s="50" t="s">
        <v>2413</v>
      </c>
      <c r="C1345" s="47" t="s">
        <v>2414</v>
      </c>
      <c r="D1345" s="77">
        <v>21730</v>
      </c>
      <c r="E1345" s="77">
        <v>20644</v>
      </c>
      <c r="F1345" s="79">
        <f t="shared" si="52"/>
        <v>4.9976990335941093E-2</v>
      </c>
      <c r="G1345" s="46"/>
    </row>
    <row r="1346" spans="1:7">
      <c r="A1346" s="47" t="s">
        <v>2371</v>
      </c>
      <c r="B1346" s="50" t="s">
        <v>2415</v>
      </c>
      <c r="C1346" s="47" t="s">
        <v>2416</v>
      </c>
      <c r="D1346" s="77">
        <v>22890</v>
      </c>
      <c r="E1346" s="77">
        <v>21746</v>
      </c>
      <c r="F1346" s="79">
        <f t="shared" si="52"/>
        <v>4.997815640017475E-2</v>
      </c>
      <c r="G1346" s="46"/>
    </row>
    <row r="1347" spans="1:7">
      <c r="A1347" s="47" t="s">
        <v>2371</v>
      </c>
      <c r="B1347" s="50" t="s">
        <v>2417</v>
      </c>
      <c r="C1347" s="47" t="s">
        <v>2418</v>
      </c>
      <c r="D1347" s="77">
        <v>21800</v>
      </c>
      <c r="E1347" s="77">
        <f t="shared" si="51"/>
        <v>20710</v>
      </c>
      <c r="F1347" s="79">
        <f t="shared" si="52"/>
        <v>0.05</v>
      </c>
      <c r="G1347" s="46"/>
    </row>
    <row r="1348" spans="1:7">
      <c r="A1348" s="47" t="s">
        <v>2371</v>
      </c>
      <c r="B1348" s="69" t="s">
        <v>2419</v>
      </c>
      <c r="C1348" s="51" t="s">
        <v>1912</v>
      </c>
      <c r="D1348" s="77">
        <v>8520</v>
      </c>
      <c r="E1348" s="77">
        <f t="shared" si="51"/>
        <v>8094</v>
      </c>
      <c r="F1348" s="79">
        <f t="shared" si="52"/>
        <v>0.05</v>
      </c>
      <c r="G1348" s="46"/>
    </row>
    <row r="1349" spans="1:7">
      <c r="A1349" s="47" t="s">
        <v>2371</v>
      </c>
      <c r="B1349" s="69" t="s">
        <v>2420</v>
      </c>
      <c r="C1349" s="49" t="s">
        <v>163</v>
      </c>
      <c r="D1349" s="77">
        <v>184440</v>
      </c>
      <c r="E1349" s="77">
        <f t="shared" si="51"/>
        <v>175218</v>
      </c>
      <c r="F1349" s="79">
        <f t="shared" si="52"/>
        <v>0.05</v>
      </c>
      <c r="G1349" s="46"/>
    </row>
    <row r="1350" spans="1:7">
      <c r="A1350" s="47"/>
      <c r="B1350" s="47"/>
      <c r="C1350" s="47"/>
      <c r="D1350" s="77"/>
      <c r="E1350" s="77"/>
      <c r="F1350" s="79" t="e">
        <f t="shared" si="52"/>
        <v>#DIV/0!</v>
      </c>
      <c r="G1350" s="46"/>
    </row>
    <row r="1351" spans="1:7">
      <c r="A1351" s="47" t="s">
        <v>2421</v>
      </c>
      <c r="B1351" s="47" t="s">
        <v>2422</v>
      </c>
      <c r="C1351" s="47" t="s">
        <v>2423</v>
      </c>
      <c r="D1351" s="77">
        <v>7000</v>
      </c>
      <c r="E1351" s="97">
        <v>2420</v>
      </c>
      <c r="F1351" s="79">
        <f t="shared" si="52"/>
        <v>0.65428571428571425</v>
      </c>
      <c r="G1351" s="46"/>
    </row>
    <row r="1352" spans="1:7">
      <c r="A1352" s="47" t="s">
        <v>2421</v>
      </c>
      <c r="B1352" s="47" t="s">
        <v>2424</v>
      </c>
      <c r="C1352" s="47" t="s">
        <v>2423</v>
      </c>
      <c r="D1352" s="77">
        <v>6500</v>
      </c>
      <c r="E1352" s="97">
        <v>2420</v>
      </c>
      <c r="F1352" s="79">
        <f t="shared" si="52"/>
        <v>0.62769230769230766</v>
      </c>
      <c r="G1352" s="46"/>
    </row>
    <row r="1353" spans="1:7">
      <c r="A1353" s="47" t="s">
        <v>2421</v>
      </c>
      <c r="B1353" s="47" t="s">
        <v>2425</v>
      </c>
      <c r="C1353" s="47" t="s">
        <v>2426</v>
      </c>
      <c r="D1353" s="77">
        <v>45000</v>
      </c>
      <c r="E1353" s="97">
        <v>19965</v>
      </c>
      <c r="F1353" s="79">
        <f t="shared" si="52"/>
        <v>0.55633333333333335</v>
      </c>
      <c r="G1353" s="46"/>
    </row>
    <row r="1354" spans="1:7">
      <c r="A1354" s="47" t="s">
        <v>2421</v>
      </c>
      <c r="B1354" s="47" t="s">
        <v>2427</v>
      </c>
      <c r="C1354" s="47" t="s">
        <v>2428</v>
      </c>
      <c r="D1354" s="77">
        <v>22000</v>
      </c>
      <c r="E1354" s="97">
        <v>12100</v>
      </c>
      <c r="F1354" s="79">
        <f t="shared" si="52"/>
        <v>0.45</v>
      </c>
      <c r="G1354" s="46"/>
    </row>
    <row r="1355" spans="1:7">
      <c r="A1355" s="47" t="s">
        <v>2421</v>
      </c>
      <c r="B1355" s="47" t="s">
        <v>2429</v>
      </c>
      <c r="C1355" s="47" t="s">
        <v>2430</v>
      </c>
      <c r="D1355" s="77">
        <v>14000</v>
      </c>
      <c r="E1355" s="97">
        <v>3850</v>
      </c>
      <c r="F1355" s="79">
        <f t="shared" si="52"/>
        <v>0.72499999999999998</v>
      </c>
      <c r="G1355" s="46"/>
    </row>
    <row r="1356" spans="1:7">
      <c r="A1356" s="47" t="s">
        <v>2421</v>
      </c>
      <c r="B1356" s="47" t="s">
        <v>2431</v>
      </c>
      <c r="C1356" s="47" t="s">
        <v>2430</v>
      </c>
      <c r="D1356" s="77">
        <v>15000</v>
      </c>
      <c r="E1356" s="97">
        <v>3850</v>
      </c>
      <c r="F1356" s="79">
        <f t="shared" si="52"/>
        <v>0.74333333333333329</v>
      </c>
      <c r="G1356" s="46"/>
    </row>
    <row r="1357" spans="1:7">
      <c r="A1357" s="47" t="s">
        <v>2421</v>
      </c>
      <c r="B1357" s="47" t="s">
        <v>2432</v>
      </c>
      <c r="C1357" s="47" t="s">
        <v>2433</v>
      </c>
      <c r="D1357" s="77">
        <v>100000</v>
      </c>
      <c r="E1357" s="97">
        <v>13200</v>
      </c>
      <c r="F1357" s="79">
        <f t="shared" si="52"/>
        <v>0.86799999999999999</v>
      </c>
      <c r="G1357" s="46"/>
    </row>
    <row r="1358" spans="1:7">
      <c r="A1358" s="47" t="s">
        <v>2421</v>
      </c>
      <c r="B1358" s="47" t="s">
        <v>2434</v>
      </c>
      <c r="C1358" s="47" t="s">
        <v>2435</v>
      </c>
      <c r="D1358" s="77">
        <v>15000</v>
      </c>
      <c r="E1358" s="97">
        <v>4400</v>
      </c>
      <c r="F1358" s="79">
        <f t="shared" si="52"/>
        <v>0.70666666666666667</v>
      </c>
      <c r="G1358" s="46"/>
    </row>
    <row r="1359" spans="1:7">
      <c r="A1359" s="47" t="s">
        <v>2421</v>
      </c>
      <c r="B1359" s="47" t="s">
        <v>2436</v>
      </c>
      <c r="C1359" s="47" t="s">
        <v>2435</v>
      </c>
      <c r="D1359" s="77">
        <v>10500</v>
      </c>
      <c r="E1359" s="97">
        <v>4400</v>
      </c>
      <c r="F1359" s="79">
        <f t="shared" si="52"/>
        <v>0.580952380952381</v>
      </c>
      <c r="G1359" s="46"/>
    </row>
    <row r="1360" spans="1:7">
      <c r="A1360" s="47" t="s">
        <v>2421</v>
      </c>
      <c r="B1360" s="47" t="s">
        <v>2437</v>
      </c>
      <c r="C1360" s="47" t="s">
        <v>2438</v>
      </c>
      <c r="D1360" s="77">
        <v>2500</v>
      </c>
      <c r="E1360" s="97">
        <v>1210</v>
      </c>
      <c r="F1360" s="79">
        <f t="shared" si="52"/>
        <v>0.51600000000000001</v>
      </c>
      <c r="G1360" s="46"/>
    </row>
    <row r="1361" spans="1:7">
      <c r="A1361" s="47" t="s">
        <v>2421</v>
      </c>
      <c r="B1361" s="47" t="s">
        <v>2439</v>
      </c>
      <c r="C1361" s="47" t="s">
        <v>2438</v>
      </c>
      <c r="D1361" s="77">
        <v>3000</v>
      </c>
      <c r="E1361" s="97">
        <v>1210</v>
      </c>
      <c r="F1361" s="79">
        <f t="shared" si="52"/>
        <v>0.59666666666666668</v>
      </c>
      <c r="G1361" s="46"/>
    </row>
    <row r="1362" spans="1:7">
      <c r="A1362" s="47" t="s">
        <v>2421</v>
      </c>
      <c r="B1362" s="47" t="s">
        <v>2440</v>
      </c>
      <c r="C1362" s="47" t="s">
        <v>2441</v>
      </c>
      <c r="D1362" s="77">
        <v>10500</v>
      </c>
      <c r="E1362" s="97">
        <v>5500</v>
      </c>
      <c r="F1362" s="79">
        <f t="shared" si="52"/>
        <v>0.47619047619047616</v>
      </c>
      <c r="G1362" s="46"/>
    </row>
    <row r="1363" spans="1:7">
      <c r="A1363" s="47" t="s">
        <v>2421</v>
      </c>
      <c r="B1363" s="47" t="s">
        <v>2442</v>
      </c>
      <c r="C1363" s="47" t="s">
        <v>2441</v>
      </c>
      <c r="D1363" s="77">
        <v>15000</v>
      </c>
      <c r="E1363" s="97">
        <v>5500</v>
      </c>
      <c r="F1363" s="79">
        <f t="shared" si="52"/>
        <v>0.6333333333333333</v>
      </c>
      <c r="G1363" s="46"/>
    </row>
    <row r="1364" spans="1:7">
      <c r="A1364" s="47" t="s">
        <v>2421</v>
      </c>
      <c r="B1364" s="47" t="s">
        <v>2443</v>
      </c>
      <c r="C1364" s="47" t="s">
        <v>2444</v>
      </c>
      <c r="D1364" s="77">
        <v>7000</v>
      </c>
      <c r="E1364" s="97">
        <v>2420</v>
      </c>
      <c r="F1364" s="79">
        <f t="shared" si="52"/>
        <v>0.65428571428571425</v>
      </c>
      <c r="G1364" s="46"/>
    </row>
    <row r="1365" spans="1:7">
      <c r="A1365" s="47" t="s">
        <v>2421</v>
      </c>
      <c r="B1365" s="47" t="s">
        <v>2445</v>
      </c>
      <c r="C1365" s="47" t="s">
        <v>2444</v>
      </c>
      <c r="D1365" s="77">
        <v>6500</v>
      </c>
      <c r="E1365" s="97">
        <v>2420</v>
      </c>
      <c r="F1365" s="79">
        <f t="shared" si="52"/>
        <v>0.62769230769230766</v>
      </c>
      <c r="G1365" s="46"/>
    </row>
    <row r="1366" spans="1:7">
      <c r="A1366" s="47" t="s">
        <v>2421</v>
      </c>
      <c r="B1366" s="47" t="s">
        <v>2446</v>
      </c>
      <c r="C1366" s="47" t="s">
        <v>2447</v>
      </c>
      <c r="D1366" s="77">
        <v>7000</v>
      </c>
      <c r="E1366" s="97">
        <v>2420</v>
      </c>
      <c r="F1366" s="79">
        <f t="shared" si="52"/>
        <v>0.65428571428571425</v>
      </c>
      <c r="G1366" s="46"/>
    </row>
    <row r="1367" spans="1:7">
      <c r="A1367" s="47" t="s">
        <v>2421</v>
      </c>
      <c r="B1367" s="47" t="s">
        <v>2448</v>
      </c>
      <c r="C1367" s="47" t="s">
        <v>2447</v>
      </c>
      <c r="D1367" s="77">
        <v>6500</v>
      </c>
      <c r="E1367" s="97">
        <v>2420</v>
      </c>
      <c r="F1367" s="79">
        <f t="shared" si="52"/>
        <v>0.62769230769230766</v>
      </c>
      <c r="G1367" s="46"/>
    </row>
    <row r="1368" spans="1:7">
      <c r="A1368" s="47" t="s">
        <v>2421</v>
      </c>
      <c r="B1368" s="47" t="s">
        <v>2449</v>
      </c>
      <c r="C1368" s="47" t="s">
        <v>2450</v>
      </c>
      <c r="D1368" s="77">
        <v>18000</v>
      </c>
      <c r="E1368" s="97">
        <v>9000</v>
      </c>
      <c r="F1368" s="79">
        <f t="shared" si="52"/>
        <v>0.5</v>
      </c>
      <c r="G1368" s="46"/>
    </row>
    <row r="1369" spans="1:7">
      <c r="A1369" s="47" t="s">
        <v>2421</v>
      </c>
      <c r="B1369" s="47" t="s">
        <v>2451</v>
      </c>
      <c r="C1369" s="47" t="s">
        <v>2452</v>
      </c>
      <c r="D1369" s="77">
        <v>4000</v>
      </c>
      <c r="E1369" s="97">
        <v>2200</v>
      </c>
      <c r="F1369" s="79">
        <f t="shared" si="52"/>
        <v>0.45</v>
      </c>
      <c r="G1369" s="46"/>
    </row>
    <row r="1370" spans="1:7">
      <c r="A1370" s="47" t="s">
        <v>2421</v>
      </c>
      <c r="B1370" s="47" t="s">
        <v>2453</v>
      </c>
      <c r="C1370" s="47" t="s">
        <v>2454</v>
      </c>
      <c r="D1370" s="77">
        <v>8000</v>
      </c>
      <c r="E1370" s="97">
        <v>6050</v>
      </c>
      <c r="F1370" s="79">
        <f t="shared" si="52"/>
        <v>0.24374999999999999</v>
      </c>
      <c r="G1370" s="46"/>
    </row>
    <row r="1371" spans="1:7">
      <c r="A1371" s="47" t="s">
        <v>2421</v>
      </c>
      <c r="B1371" s="47" t="s">
        <v>2455</v>
      </c>
      <c r="C1371" s="47" t="s">
        <v>2456</v>
      </c>
      <c r="D1371" s="77">
        <v>7000</v>
      </c>
      <c r="E1371" s="97">
        <v>2420</v>
      </c>
      <c r="F1371" s="79">
        <f t="shared" si="52"/>
        <v>0.65428571428571425</v>
      </c>
      <c r="G1371" s="46" t="s">
        <v>3429</v>
      </c>
    </row>
    <row r="1372" spans="1:7">
      <c r="A1372" s="47" t="s">
        <v>2421</v>
      </c>
      <c r="B1372" s="47" t="s">
        <v>2457</v>
      </c>
      <c r="C1372" s="47" t="s">
        <v>2456</v>
      </c>
      <c r="D1372" s="77">
        <v>6500</v>
      </c>
      <c r="E1372" s="97">
        <v>2420</v>
      </c>
      <c r="F1372" s="79">
        <f t="shared" si="52"/>
        <v>0.62769230769230766</v>
      </c>
      <c r="G1372" s="46"/>
    </row>
    <row r="1373" spans="1:7">
      <c r="A1373" s="47" t="s">
        <v>2421</v>
      </c>
      <c r="B1373" s="47" t="s">
        <v>2458</v>
      </c>
      <c r="C1373" s="47" t="s">
        <v>2459</v>
      </c>
      <c r="D1373" s="77">
        <v>20000</v>
      </c>
      <c r="E1373" s="97">
        <v>18700</v>
      </c>
      <c r="F1373" s="79">
        <f t="shared" si="52"/>
        <v>6.5000000000000002E-2</v>
      </c>
      <c r="G1373" s="46" t="s">
        <v>3430</v>
      </c>
    </row>
    <row r="1374" spans="1:7">
      <c r="A1374" s="47" t="s">
        <v>2421</v>
      </c>
      <c r="B1374" s="47" t="s">
        <v>2460</v>
      </c>
      <c r="C1374" s="47" t="s">
        <v>2459</v>
      </c>
      <c r="D1374" s="77">
        <v>25000</v>
      </c>
      <c r="E1374" s="97">
        <v>22000</v>
      </c>
      <c r="F1374" s="79">
        <f t="shared" si="52"/>
        <v>0.12</v>
      </c>
      <c r="G1374" s="46" t="s">
        <v>3431</v>
      </c>
    </row>
    <row r="1375" spans="1:7">
      <c r="A1375" s="47" t="s">
        <v>2421</v>
      </c>
      <c r="B1375" s="47" t="s">
        <v>2461</v>
      </c>
      <c r="C1375" s="47" t="s">
        <v>2461</v>
      </c>
      <c r="D1375" s="77">
        <v>16500</v>
      </c>
      <c r="E1375" s="97">
        <v>16500</v>
      </c>
      <c r="F1375" s="79">
        <f t="shared" si="52"/>
        <v>0</v>
      </c>
      <c r="G1375" s="46"/>
    </row>
    <row r="1376" spans="1:7">
      <c r="A1376" s="47" t="s">
        <v>2421</v>
      </c>
      <c r="B1376" s="47" t="s">
        <v>2462</v>
      </c>
      <c r="C1376" s="47" t="s">
        <v>2462</v>
      </c>
      <c r="D1376" s="77">
        <v>6000</v>
      </c>
      <c r="E1376" s="97">
        <v>2200</v>
      </c>
      <c r="F1376" s="79">
        <f t="shared" si="52"/>
        <v>0.6333333333333333</v>
      </c>
      <c r="G1376" s="46"/>
    </row>
    <row r="1377" spans="1:7">
      <c r="A1377" s="47" t="s">
        <v>2421</v>
      </c>
      <c r="B1377" s="47" t="s">
        <v>2463</v>
      </c>
      <c r="C1377" s="47" t="s">
        <v>2463</v>
      </c>
      <c r="D1377" s="77">
        <v>6600</v>
      </c>
      <c r="E1377" s="97">
        <v>6600</v>
      </c>
      <c r="F1377" s="79">
        <f t="shared" si="52"/>
        <v>0</v>
      </c>
      <c r="G1377" s="46"/>
    </row>
    <row r="1378" spans="1:7">
      <c r="A1378" s="47"/>
      <c r="B1378" s="47"/>
      <c r="C1378" s="47"/>
      <c r="D1378" s="77"/>
      <c r="E1378" s="77"/>
      <c r="F1378" s="79" t="e">
        <f t="shared" si="52"/>
        <v>#DIV/0!</v>
      </c>
      <c r="G1378" s="46"/>
    </row>
    <row r="1379" spans="1:7">
      <c r="A1379" s="47" t="s">
        <v>2464</v>
      </c>
      <c r="B1379" s="47" t="s">
        <v>2465</v>
      </c>
      <c r="C1379" s="47" t="s">
        <v>2466</v>
      </c>
      <c r="D1379" s="77">
        <v>5000</v>
      </c>
      <c r="E1379" s="77">
        <v>2400</v>
      </c>
      <c r="F1379" s="79">
        <f t="shared" si="52"/>
        <v>0.52</v>
      </c>
      <c r="G1379" s="46"/>
    </row>
    <row r="1380" spans="1:7">
      <c r="A1380" s="47" t="s">
        <v>2464</v>
      </c>
      <c r="B1380" s="47" t="s">
        <v>2467</v>
      </c>
      <c r="C1380" s="47" t="s">
        <v>2468</v>
      </c>
      <c r="D1380" s="77">
        <v>4690</v>
      </c>
      <c r="E1380" s="97">
        <f>D1380*0.95</f>
        <v>4455.5</v>
      </c>
      <c r="F1380" s="79">
        <f t="shared" si="52"/>
        <v>0.05</v>
      </c>
      <c r="G1380" s="46"/>
    </row>
    <row r="1381" spans="1:7">
      <c r="A1381" s="47" t="s">
        <v>2464</v>
      </c>
      <c r="B1381" s="47" t="s">
        <v>2469</v>
      </c>
      <c r="C1381" s="47" t="s">
        <v>2469</v>
      </c>
      <c r="D1381" s="77">
        <v>19500</v>
      </c>
      <c r="E1381" s="77">
        <v>15000</v>
      </c>
      <c r="F1381" s="79">
        <f t="shared" si="52"/>
        <v>0.23076923076923078</v>
      </c>
      <c r="G1381" s="46"/>
    </row>
    <row r="1382" spans="1:7">
      <c r="A1382" s="47" t="s">
        <v>2464</v>
      </c>
      <c r="B1382" s="47" t="s">
        <v>2470</v>
      </c>
      <c r="C1382" s="47" t="s">
        <v>2470</v>
      </c>
      <c r="D1382" s="77">
        <v>19500</v>
      </c>
      <c r="E1382" s="77">
        <v>15000</v>
      </c>
      <c r="F1382" s="79">
        <f t="shared" si="52"/>
        <v>0.23076923076923078</v>
      </c>
      <c r="G1382" s="46"/>
    </row>
    <row r="1383" spans="1:7">
      <c r="A1383" s="47" t="s">
        <v>2464</v>
      </c>
      <c r="B1383" s="47" t="s">
        <v>2471</v>
      </c>
      <c r="C1383" s="47" t="s">
        <v>2472</v>
      </c>
      <c r="D1383" s="77">
        <v>14245</v>
      </c>
      <c r="E1383" s="97">
        <v>13534</v>
      </c>
      <c r="F1383" s="79">
        <f t="shared" si="52"/>
        <v>4.9912249912249913E-2</v>
      </c>
      <c r="G1383" s="46"/>
    </row>
    <row r="1384" spans="1:7">
      <c r="A1384" s="47" t="s">
        <v>2464</v>
      </c>
      <c r="B1384" s="47" t="s">
        <v>2430</v>
      </c>
      <c r="C1384" s="47" t="s">
        <v>2430</v>
      </c>
      <c r="D1384" s="77">
        <v>15000</v>
      </c>
      <c r="E1384" s="97">
        <v>2750</v>
      </c>
      <c r="F1384" s="79">
        <f t="shared" si="52"/>
        <v>0.81666666666666665</v>
      </c>
      <c r="G1384" s="46"/>
    </row>
    <row r="1385" spans="1:7">
      <c r="A1385" s="47" t="s">
        <v>2464</v>
      </c>
      <c r="B1385" s="47" t="s">
        <v>2473</v>
      </c>
      <c r="C1385" s="47" t="s">
        <v>2462</v>
      </c>
      <c r="D1385" s="77">
        <v>7000</v>
      </c>
      <c r="E1385" s="97">
        <v>2000</v>
      </c>
      <c r="F1385" s="79">
        <f t="shared" si="52"/>
        <v>0.7142857142857143</v>
      </c>
      <c r="G1385" s="46"/>
    </row>
    <row r="1386" spans="1:7">
      <c r="A1386" s="47" t="s">
        <v>2464</v>
      </c>
      <c r="B1386" s="47"/>
      <c r="C1386" s="47" t="s">
        <v>2438</v>
      </c>
      <c r="D1386" s="77">
        <v>2500</v>
      </c>
      <c r="E1386" s="97">
        <v>1000</v>
      </c>
      <c r="F1386" s="79">
        <f t="shared" si="52"/>
        <v>0.6</v>
      </c>
      <c r="G1386" s="46"/>
    </row>
    <row r="1387" spans="1:7">
      <c r="A1387" s="47"/>
      <c r="B1387" s="47"/>
      <c r="C1387" s="47"/>
      <c r="D1387" s="77"/>
      <c r="E1387" s="97"/>
      <c r="F1387" s="79" t="e">
        <f t="shared" si="52"/>
        <v>#DIV/0!</v>
      </c>
      <c r="G1387" s="46"/>
    </row>
    <row r="1388" spans="1:7">
      <c r="A1388" s="47" t="s">
        <v>2474</v>
      </c>
      <c r="B1388" s="47" t="s">
        <v>2475</v>
      </c>
      <c r="C1388" s="49" t="s">
        <v>2476</v>
      </c>
      <c r="D1388" s="77">
        <v>13000</v>
      </c>
      <c r="E1388" s="97">
        <v>5500</v>
      </c>
      <c r="F1388" s="79">
        <f>(D1388-E1388)/D1388</f>
        <v>0.57692307692307687</v>
      </c>
      <c r="G1388" s="46"/>
    </row>
    <row r="1389" spans="1:7">
      <c r="A1389" s="47" t="s">
        <v>2474</v>
      </c>
      <c r="B1389" s="47" t="s">
        <v>2477</v>
      </c>
      <c r="C1389" s="47" t="s">
        <v>2430</v>
      </c>
      <c r="D1389" s="77">
        <v>15000</v>
      </c>
      <c r="E1389" s="97">
        <v>1650</v>
      </c>
      <c r="F1389" s="79">
        <f t="shared" si="52"/>
        <v>0.89</v>
      </c>
      <c r="G1389" s="46"/>
    </row>
    <row r="1390" spans="1:7">
      <c r="A1390" s="47" t="s">
        <v>2474</v>
      </c>
      <c r="B1390" s="47" t="s">
        <v>2478</v>
      </c>
      <c r="C1390" s="47" t="s">
        <v>2478</v>
      </c>
      <c r="D1390" s="77">
        <v>7000</v>
      </c>
      <c r="E1390" s="97">
        <v>1650</v>
      </c>
      <c r="F1390" s="79">
        <f t="shared" si="52"/>
        <v>0.76428571428571423</v>
      </c>
      <c r="G1390" s="46"/>
    </row>
    <row r="1391" spans="1:7">
      <c r="A1391" s="47" t="s">
        <v>2474</v>
      </c>
      <c r="B1391" s="47" t="s">
        <v>2479</v>
      </c>
      <c r="C1391" s="49" t="s">
        <v>2479</v>
      </c>
      <c r="D1391" s="77">
        <v>3300</v>
      </c>
      <c r="E1391" s="97">
        <v>2255</v>
      </c>
      <c r="F1391" s="79">
        <f t="shared" si="52"/>
        <v>0.31666666666666665</v>
      </c>
      <c r="G1391" s="46"/>
    </row>
    <row r="1392" spans="1:7">
      <c r="A1392" s="47" t="s">
        <v>2474</v>
      </c>
      <c r="B1392" s="47" t="s">
        <v>2452</v>
      </c>
      <c r="C1392" s="47" t="s">
        <v>2452</v>
      </c>
      <c r="D1392" s="77">
        <v>5000</v>
      </c>
      <c r="E1392" s="97">
        <v>2530</v>
      </c>
      <c r="F1392" s="79">
        <f t="shared" ref="F1392:F1457" si="53">(D1392-E1392)/D1392</f>
        <v>0.49399999999999999</v>
      </c>
      <c r="G1392" s="46"/>
    </row>
    <row r="1393" spans="1:7">
      <c r="A1393" s="47" t="s">
        <v>2474</v>
      </c>
      <c r="B1393" s="47"/>
      <c r="C1393" s="47" t="s">
        <v>2480</v>
      </c>
      <c r="D1393" s="77">
        <v>48670</v>
      </c>
      <c r="E1393" s="97">
        <v>31000</v>
      </c>
      <c r="F1393" s="79">
        <f t="shared" si="53"/>
        <v>0.36305732484076431</v>
      </c>
      <c r="G1393" s="46" t="s">
        <v>631</v>
      </c>
    </row>
    <row r="1394" spans="1:7">
      <c r="A1394" s="47"/>
      <c r="B1394" s="47"/>
      <c r="C1394" s="47"/>
      <c r="D1394" s="77"/>
      <c r="E1394" s="97"/>
      <c r="F1394" s="79" t="e">
        <f t="shared" si="53"/>
        <v>#DIV/0!</v>
      </c>
      <c r="G1394" s="46"/>
    </row>
    <row r="1395" spans="1:7">
      <c r="A1395" s="47" t="s">
        <v>2481</v>
      </c>
      <c r="B1395" s="47" t="s">
        <v>2482</v>
      </c>
      <c r="C1395" s="47" t="s">
        <v>2450</v>
      </c>
      <c r="D1395" s="77">
        <v>20000</v>
      </c>
      <c r="E1395" s="97">
        <v>7600</v>
      </c>
      <c r="F1395" s="79">
        <f t="shared" si="53"/>
        <v>0.62</v>
      </c>
      <c r="G1395" s="46"/>
    </row>
    <row r="1396" spans="1:7">
      <c r="A1396" s="47"/>
      <c r="B1396" s="47"/>
      <c r="C1396" s="47"/>
      <c r="D1396" s="77"/>
      <c r="E1396" s="97"/>
      <c r="F1396" s="79" t="e">
        <f t="shared" si="53"/>
        <v>#DIV/0!</v>
      </c>
      <c r="G1396" s="46"/>
    </row>
    <row r="1397" spans="1:7">
      <c r="A1397" s="64" t="s">
        <v>2483</v>
      </c>
      <c r="B1397" s="66" t="s">
        <v>2484</v>
      </c>
      <c r="C1397" s="51" t="s">
        <v>2485</v>
      </c>
      <c r="D1397" s="77">
        <v>363000</v>
      </c>
      <c r="E1397" s="77">
        <v>330000</v>
      </c>
      <c r="F1397" s="79">
        <f t="shared" si="53"/>
        <v>9.0909090909090912E-2</v>
      </c>
      <c r="G1397" s="46"/>
    </row>
    <row r="1398" spans="1:7">
      <c r="A1398" s="64" t="s">
        <v>2483</v>
      </c>
      <c r="B1398" s="66" t="s">
        <v>2486</v>
      </c>
      <c r="C1398" s="51" t="s">
        <v>2487</v>
      </c>
      <c r="D1398" s="77">
        <v>4400</v>
      </c>
      <c r="E1398" s="77">
        <v>4180</v>
      </c>
      <c r="F1398" s="79">
        <f t="shared" si="53"/>
        <v>0.05</v>
      </c>
      <c r="G1398" s="46"/>
    </row>
    <row r="1399" spans="1:7">
      <c r="A1399" s="64" t="s">
        <v>2483</v>
      </c>
      <c r="B1399" s="50" t="s">
        <v>2488</v>
      </c>
      <c r="C1399" s="47" t="s">
        <v>2489</v>
      </c>
      <c r="D1399" s="104">
        <v>5040</v>
      </c>
      <c r="E1399" s="97">
        <f>D1399*0.95</f>
        <v>4788</v>
      </c>
      <c r="F1399" s="79">
        <f t="shared" si="53"/>
        <v>0.05</v>
      </c>
      <c r="G1399" s="46"/>
    </row>
    <row r="1400" spans="1:7">
      <c r="A1400" s="64" t="s">
        <v>2483</v>
      </c>
      <c r="B1400" s="50" t="s">
        <v>2490</v>
      </c>
      <c r="C1400" s="50" t="s">
        <v>2491</v>
      </c>
      <c r="D1400" s="104">
        <v>219470</v>
      </c>
      <c r="E1400" s="97">
        <f t="shared" ref="E1400:E1409" si="54">D1400*0.95</f>
        <v>208496.5</v>
      </c>
      <c r="F1400" s="79">
        <f t="shared" si="53"/>
        <v>0.05</v>
      </c>
      <c r="G1400" s="46"/>
    </row>
    <row r="1401" spans="1:7">
      <c r="A1401" s="64" t="s">
        <v>2483</v>
      </c>
      <c r="B1401" s="50" t="s">
        <v>2492</v>
      </c>
      <c r="C1401" s="47" t="s">
        <v>2493</v>
      </c>
      <c r="D1401" s="104">
        <v>93260</v>
      </c>
      <c r="E1401" s="97">
        <f t="shared" si="54"/>
        <v>88597</v>
      </c>
      <c r="F1401" s="79">
        <f t="shared" si="53"/>
        <v>0.05</v>
      </c>
      <c r="G1401" s="46"/>
    </row>
    <row r="1402" spans="1:7">
      <c r="A1402" s="64" t="s">
        <v>2483</v>
      </c>
      <c r="B1402" s="50" t="s">
        <v>2494</v>
      </c>
      <c r="C1402" s="47" t="s">
        <v>2495</v>
      </c>
      <c r="D1402" s="104">
        <v>159810</v>
      </c>
      <c r="E1402" s="97">
        <f t="shared" si="54"/>
        <v>151819.5</v>
      </c>
      <c r="F1402" s="79">
        <f t="shared" si="53"/>
        <v>0.05</v>
      </c>
      <c r="G1402" s="46"/>
    </row>
    <row r="1403" spans="1:7">
      <c r="A1403" s="64" t="s">
        <v>2483</v>
      </c>
      <c r="B1403" s="66" t="s">
        <v>2496</v>
      </c>
      <c r="C1403" s="51" t="s">
        <v>2497</v>
      </c>
      <c r="D1403" s="104">
        <v>211040</v>
      </c>
      <c r="E1403" s="97">
        <f t="shared" si="54"/>
        <v>200488</v>
      </c>
      <c r="F1403" s="79">
        <f t="shared" si="53"/>
        <v>0.05</v>
      </c>
      <c r="G1403" s="46"/>
    </row>
    <row r="1404" spans="1:7">
      <c r="A1404" s="64" t="s">
        <v>2483</v>
      </c>
      <c r="B1404" s="66" t="s">
        <v>2498</v>
      </c>
      <c r="C1404" s="51" t="s">
        <v>2499</v>
      </c>
      <c r="D1404" s="104">
        <v>211040</v>
      </c>
      <c r="E1404" s="97">
        <f t="shared" si="54"/>
        <v>200488</v>
      </c>
      <c r="F1404" s="79">
        <f t="shared" si="53"/>
        <v>0.05</v>
      </c>
      <c r="G1404" s="46"/>
    </row>
    <row r="1405" spans="1:7">
      <c r="A1405" s="64" t="s">
        <v>2483</v>
      </c>
      <c r="B1405" s="66" t="s">
        <v>2500</v>
      </c>
      <c r="C1405" s="51" t="s">
        <v>2501</v>
      </c>
      <c r="D1405" s="104">
        <v>211040</v>
      </c>
      <c r="E1405" s="97">
        <f t="shared" si="54"/>
        <v>200488</v>
      </c>
      <c r="F1405" s="79">
        <f t="shared" si="53"/>
        <v>0.05</v>
      </c>
      <c r="G1405" s="46"/>
    </row>
    <row r="1406" spans="1:7">
      <c r="A1406" s="64" t="s">
        <v>2483</v>
      </c>
      <c r="B1406" s="50" t="s">
        <v>2502</v>
      </c>
      <c r="C1406" s="47" t="s">
        <v>2503</v>
      </c>
      <c r="D1406" s="104">
        <v>211040</v>
      </c>
      <c r="E1406" s="97">
        <f t="shared" si="54"/>
        <v>200488</v>
      </c>
      <c r="F1406" s="79">
        <f t="shared" si="53"/>
        <v>0.05</v>
      </c>
      <c r="G1406" s="46"/>
    </row>
    <row r="1407" spans="1:7">
      <c r="A1407" s="64" t="s">
        <v>2483</v>
      </c>
      <c r="B1407" s="50" t="s">
        <v>2504</v>
      </c>
      <c r="C1407" s="47" t="s">
        <v>2505</v>
      </c>
      <c r="D1407" s="104">
        <v>211040</v>
      </c>
      <c r="E1407" s="97">
        <f t="shared" si="54"/>
        <v>200488</v>
      </c>
      <c r="F1407" s="79">
        <f t="shared" si="53"/>
        <v>0.05</v>
      </c>
      <c r="G1407" s="46"/>
    </row>
    <row r="1408" spans="1:7">
      <c r="A1408" s="64" t="s">
        <v>2483</v>
      </c>
      <c r="B1408" s="66" t="s">
        <v>2506</v>
      </c>
      <c r="C1408" s="51" t="s">
        <v>2507</v>
      </c>
      <c r="D1408" s="104">
        <v>55570</v>
      </c>
      <c r="E1408" s="97">
        <f t="shared" si="54"/>
        <v>52791.5</v>
      </c>
      <c r="F1408" s="79">
        <f t="shared" si="53"/>
        <v>0.05</v>
      </c>
      <c r="G1408" s="46"/>
    </row>
    <row r="1409" spans="1:7">
      <c r="A1409" s="64" t="s">
        <v>2483</v>
      </c>
      <c r="B1409" s="60">
        <v>228000</v>
      </c>
      <c r="C1409" s="51" t="s">
        <v>2508</v>
      </c>
      <c r="D1409" s="77">
        <v>330000</v>
      </c>
      <c r="E1409" s="97">
        <f t="shared" si="54"/>
        <v>313500</v>
      </c>
      <c r="F1409" s="79">
        <f t="shared" si="53"/>
        <v>0.05</v>
      </c>
      <c r="G1409" s="46">
        <v>5210</v>
      </c>
    </row>
    <row r="1410" spans="1:7">
      <c r="A1410" s="64" t="s">
        <v>2483</v>
      </c>
      <c r="B1410" s="60" t="s">
        <v>114</v>
      </c>
      <c r="C1410" s="49" t="s">
        <v>114</v>
      </c>
      <c r="D1410" s="77">
        <v>95000</v>
      </c>
      <c r="E1410" s="77">
        <v>95000</v>
      </c>
      <c r="F1410" s="79">
        <f t="shared" si="53"/>
        <v>0</v>
      </c>
      <c r="G1410" s="46"/>
    </row>
    <row r="1411" spans="1:7">
      <c r="A1411" s="47"/>
      <c r="B1411" s="47"/>
      <c r="C1411" s="49"/>
      <c r="D1411" s="77"/>
      <c r="E1411" s="77"/>
      <c r="F1411" s="79" t="e">
        <f t="shared" si="53"/>
        <v>#DIV/0!</v>
      </c>
      <c r="G1411" s="46"/>
    </row>
    <row r="1412" spans="1:7">
      <c r="A1412" s="47" t="s">
        <v>2509</v>
      </c>
      <c r="B1412" s="50" t="s">
        <v>2510</v>
      </c>
      <c r="C1412" s="49" t="s">
        <v>2511</v>
      </c>
      <c r="D1412" s="77">
        <v>1247810</v>
      </c>
      <c r="E1412" s="77"/>
      <c r="F1412" s="79">
        <f t="shared" si="53"/>
        <v>1</v>
      </c>
      <c r="G1412" s="46"/>
    </row>
    <row r="1413" spans="1:7">
      <c r="A1413" s="47" t="s">
        <v>2509</v>
      </c>
      <c r="B1413" s="50" t="s">
        <v>2512</v>
      </c>
      <c r="C1413" s="49" t="s">
        <v>160</v>
      </c>
      <c r="D1413" s="77">
        <v>179400</v>
      </c>
      <c r="E1413" s="77">
        <f t="shared" ref="E1413:E1433" si="55">D1413*0.93</f>
        <v>166842</v>
      </c>
      <c r="F1413" s="79">
        <f t="shared" si="53"/>
        <v>7.0000000000000007E-2</v>
      </c>
      <c r="G1413" s="46"/>
    </row>
    <row r="1414" spans="1:7">
      <c r="A1414" s="47" t="s">
        <v>2509</v>
      </c>
      <c r="B1414" s="50" t="s">
        <v>2513</v>
      </c>
      <c r="C1414" s="47" t="s">
        <v>2514</v>
      </c>
      <c r="D1414" s="77">
        <v>142790</v>
      </c>
      <c r="E1414" s="77">
        <v>132790</v>
      </c>
      <c r="F1414" s="79">
        <f t="shared" si="53"/>
        <v>7.0032915470271032E-2</v>
      </c>
      <c r="G1414" s="46"/>
    </row>
    <row r="1415" spans="1:7">
      <c r="A1415" s="47" t="s">
        <v>2509</v>
      </c>
      <c r="B1415" s="50" t="s">
        <v>2515</v>
      </c>
      <c r="C1415" s="47" t="s">
        <v>2516</v>
      </c>
      <c r="D1415" s="77">
        <v>142790</v>
      </c>
      <c r="E1415" s="77">
        <f t="shared" si="55"/>
        <v>132794.70000000001</v>
      </c>
      <c r="F1415" s="79">
        <f t="shared" si="53"/>
        <v>6.9999999999999923E-2</v>
      </c>
      <c r="G1415" s="46"/>
    </row>
    <row r="1416" spans="1:7">
      <c r="A1416" s="47" t="s">
        <v>2509</v>
      </c>
      <c r="B1416" s="65" t="s">
        <v>2517</v>
      </c>
      <c r="C1416" s="68" t="s">
        <v>2514</v>
      </c>
      <c r="D1416" s="77">
        <v>142790</v>
      </c>
      <c r="E1416" s="77">
        <v>132790</v>
      </c>
      <c r="F1416" s="79">
        <f t="shared" si="53"/>
        <v>7.0032915470271032E-2</v>
      </c>
      <c r="G1416" s="108"/>
    </row>
    <row r="1417" spans="1:7">
      <c r="A1417" s="47" t="s">
        <v>2509</v>
      </c>
      <c r="B1417" s="50" t="s">
        <v>2518</v>
      </c>
      <c r="C1417" s="47" t="s">
        <v>2514</v>
      </c>
      <c r="D1417" s="77">
        <v>142790</v>
      </c>
      <c r="E1417" s="77">
        <f t="shared" si="55"/>
        <v>132794.70000000001</v>
      </c>
      <c r="F1417" s="79">
        <f t="shared" si="53"/>
        <v>6.9999999999999923E-2</v>
      </c>
      <c r="G1417" s="46"/>
    </row>
    <row r="1418" spans="1:7">
      <c r="A1418" s="47" t="s">
        <v>2509</v>
      </c>
      <c r="B1418" s="50" t="s">
        <v>2519</v>
      </c>
      <c r="C1418" s="47" t="s">
        <v>2514</v>
      </c>
      <c r="D1418" s="77">
        <v>142790</v>
      </c>
      <c r="E1418" s="77">
        <f t="shared" si="55"/>
        <v>132794.70000000001</v>
      </c>
      <c r="F1418" s="79">
        <f t="shared" si="53"/>
        <v>6.9999999999999923E-2</v>
      </c>
      <c r="G1418" s="46"/>
    </row>
    <row r="1419" spans="1:7">
      <c r="A1419" s="47" t="s">
        <v>2509</v>
      </c>
      <c r="B1419" s="50" t="s">
        <v>2520</v>
      </c>
      <c r="C1419" s="47" t="s">
        <v>2521</v>
      </c>
      <c r="D1419" s="77">
        <v>19790</v>
      </c>
      <c r="E1419" s="77">
        <v>18400</v>
      </c>
      <c r="F1419" s="79">
        <f t="shared" si="53"/>
        <v>7.0237493683678626E-2</v>
      </c>
      <c r="G1419" s="46"/>
    </row>
    <row r="1420" spans="1:7">
      <c r="A1420" s="47" t="s">
        <v>2509</v>
      </c>
      <c r="B1420" s="50" t="s">
        <v>2522</v>
      </c>
      <c r="C1420" s="47" t="s">
        <v>2523</v>
      </c>
      <c r="D1420" s="77">
        <v>44880</v>
      </c>
      <c r="E1420" s="77">
        <f t="shared" si="55"/>
        <v>41738.400000000001</v>
      </c>
      <c r="F1420" s="79">
        <f t="shared" si="53"/>
        <v>6.9999999999999965E-2</v>
      </c>
      <c r="G1420" s="46"/>
    </row>
    <row r="1421" spans="1:7">
      <c r="A1421" s="47" t="s">
        <v>2509</v>
      </c>
      <c r="B1421" s="50" t="s">
        <v>2524</v>
      </c>
      <c r="C1421" s="47" t="s">
        <v>2523</v>
      </c>
      <c r="D1421" s="77">
        <v>65090</v>
      </c>
      <c r="E1421" s="77">
        <f t="shared" si="55"/>
        <v>60533.700000000004</v>
      </c>
      <c r="F1421" s="79">
        <f t="shared" si="53"/>
        <v>6.9999999999999937E-2</v>
      </c>
      <c r="G1421" s="46"/>
    </row>
    <row r="1422" spans="1:7">
      <c r="A1422" s="47" t="s">
        <v>2509</v>
      </c>
      <c r="B1422" s="47" t="s">
        <v>2525</v>
      </c>
      <c r="C1422" s="51" t="s">
        <v>2526</v>
      </c>
      <c r="D1422" s="77">
        <v>44550</v>
      </c>
      <c r="E1422" s="77">
        <f t="shared" si="55"/>
        <v>41431.5</v>
      </c>
      <c r="F1422" s="79">
        <f t="shared" si="53"/>
        <v>7.0000000000000007E-2</v>
      </c>
      <c r="G1422" s="46"/>
    </row>
    <row r="1423" spans="1:7">
      <c r="A1423" s="47" t="s">
        <v>2509</v>
      </c>
      <c r="B1423" s="50" t="s">
        <v>2527</v>
      </c>
      <c r="C1423" s="47" t="s">
        <v>2528</v>
      </c>
      <c r="D1423" s="77">
        <v>15970</v>
      </c>
      <c r="E1423" s="77">
        <f t="shared" si="55"/>
        <v>14852.1</v>
      </c>
      <c r="F1423" s="79">
        <f t="shared" si="53"/>
        <v>6.9999999999999979E-2</v>
      </c>
      <c r="G1423" s="46"/>
    </row>
    <row r="1424" spans="1:7">
      <c r="A1424" s="47" t="s">
        <v>2509</v>
      </c>
      <c r="B1424" s="47" t="s">
        <v>2529</v>
      </c>
      <c r="C1424" s="51" t="s">
        <v>2530</v>
      </c>
      <c r="D1424" s="77">
        <v>20240</v>
      </c>
      <c r="E1424" s="77">
        <f t="shared" si="55"/>
        <v>18823.2</v>
      </c>
      <c r="F1424" s="79">
        <f t="shared" si="53"/>
        <v>6.9999999999999965E-2</v>
      </c>
      <c r="G1424" s="46"/>
    </row>
    <row r="1425" spans="1:7">
      <c r="A1425" s="47" t="s">
        <v>2509</v>
      </c>
      <c r="B1425" s="50" t="s">
        <v>2531</v>
      </c>
      <c r="C1425" s="47" t="s">
        <v>2532</v>
      </c>
      <c r="D1425" s="77">
        <v>211040</v>
      </c>
      <c r="E1425" s="77">
        <v>196267</v>
      </c>
      <c r="F1425" s="79">
        <f t="shared" si="53"/>
        <v>7.0000947687642159E-2</v>
      </c>
      <c r="G1425" s="46"/>
    </row>
    <row r="1426" spans="1:7">
      <c r="A1426" s="47" t="s">
        <v>2509</v>
      </c>
      <c r="B1426" s="50" t="s">
        <v>2533</v>
      </c>
      <c r="C1426" s="47" t="s">
        <v>2534</v>
      </c>
      <c r="D1426" s="77">
        <v>211040</v>
      </c>
      <c r="E1426" s="77">
        <f t="shared" si="55"/>
        <v>196267.2</v>
      </c>
      <c r="F1426" s="79">
        <f t="shared" si="53"/>
        <v>6.9999999999999951E-2</v>
      </c>
      <c r="G1426" s="46"/>
    </row>
    <row r="1427" spans="1:7">
      <c r="A1427" s="47" t="s">
        <v>2509</v>
      </c>
      <c r="B1427" s="50" t="s">
        <v>2535</v>
      </c>
      <c r="C1427" s="47" t="s">
        <v>2536</v>
      </c>
      <c r="D1427" s="77">
        <v>211040</v>
      </c>
      <c r="E1427" s="77">
        <f t="shared" si="55"/>
        <v>196267.2</v>
      </c>
      <c r="F1427" s="79">
        <f t="shared" si="53"/>
        <v>6.9999999999999951E-2</v>
      </c>
      <c r="G1427" s="46" t="s">
        <v>632</v>
      </c>
    </row>
    <row r="1428" spans="1:7">
      <c r="A1428" s="47" t="s">
        <v>2509</v>
      </c>
      <c r="B1428" s="62" t="s">
        <v>2537</v>
      </c>
      <c r="C1428" s="47" t="s">
        <v>2538</v>
      </c>
      <c r="D1428" s="77">
        <v>211040</v>
      </c>
      <c r="E1428" s="77">
        <f t="shared" si="55"/>
        <v>196267.2</v>
      </c>
      <c r="F1428" s="79">
        <f t="shared" si="53"/>
        <v>6.9999999999999951E-2</v>
      </c>
      <c r="G1428" s="46"/>
    </row>
    <row r="1429" spans="1:7">
      <c r="A1429" s="47" t="s">
        <v>2509</v>
      </c>
      <c r="B1429" s="50" t="s">
        <v>2539</v>
      </c>
      <c r="C1429" s="47" t="s">
        <v>2540</v>
      </c>
      <c r="D1429" s="77">
        <v>55570</v>
      </c>
      <c r="E1429" s="77">
        <f t="shared" si="55"/>
        <v>51680.100000000006</v>
      </c>
      <c r="F1429" s="79">
        <f t="shared" si="53"/>
        <v>6.9999999999999896E-2</v>
      </c>
      <c r="G1429" s="46"/>
    </row>
    <row r="1430" spans="1:7">
      <c r="A1430" s="47" t="s">
        <v>2509</v>
      </c>
      <c r="B1430" s="50" t="s">
        <v>2541</v>
      </c>
      <c r="C1430" s="47" t="s">
        <v>2542</v>
      </c>
      <c r="D1430" s="77">
        <v>55570</v>
      </c>
      <c r="E1430" s="77">
        <f t="shared" si="55"/>
        <v>51680.100000000006</v>
      </c>
      <c r="F1430" s="79">
        <f t="shared" si="53"/>
        <v>6.9999999999999896E-2</v>
      </c>
      <c r="G1430" s="46"/>
    </row>
    <row r="1431" spans="1:7">
      <c r="A1431" s="47" t="s">
        <v>2509</v>
      </c>
      <c r="B1431" s="50" t="s">
        <v>2543</v>
      </c>
      <c r="C1431" s="47" t="s">
        <v>2544</v>
      </c>
      <c r="D1431" s="77">
        <v>32280</v>
      </c>
      <c r="E1431" s="77">
        <f t="shared" si="55"/>
        <v>30020.400000000001</v>
      </c>
      <c r="F1431" s="79">
        <f t="shared" si="53"/>
        <v>6.9999999999999951E-2</v>
      </c>
      <c r="G1431" s="46"/>
    </row>
    <row r="1432" spans="1:7">
      <c r="A1432" s="47" t="s">
        <v>2509</v>
      </c>
      <c r="B1432" s="47" t="s">
        <v>2545</v>
      </c>
      <c r="C1432" s="47" t="s">
        <v>2546</v>
      </c>
      <c r="D1432" s="77">
        <v>40600</v>
      </c>
      <c r="E1432" s="77">
        <f t="shared" si="55"/>
        <v>37758</v>
      </c>
      <c r="F1432" s="79">
        <f t="shared" si="53"/>
        <v>7.0000000000000007E-2</v>
      </c>
      <c r="G1432" s="46"/>
    </row>
    <row r="1433" spans="1:7">
      <c r="A1433" s="47" t="s">
        <v>2509</v>
      </c>
      <c r="B1433" s="47" t="s">
        <v>2547</v>
      </c>
      <c r="C1433" s="47" t="s">
        <v>2548</v>
      </c>
      <c r="D1433" s="77">
        <v>49880</v>
      </c>
      <c r="E1433" s="77">
        <f t="shared" si="55"/>
        <v>46388.4</v>
      </c>
      <c r="F1433" s="79">
        <f t="shared" si="53"/>
        <v>6.9999999999999965E-2</v>
      </c>
      <c r="G1433" s="46"/>
    </row>
    <row r="1434" spans="1:7">
      <c r="A1434" s="47" t="s">
        <v>2509</v>
      </c>
      <c r="B1434" s="47" t="s">
        <v>2549</v>
      </c>
      <c r="C1434" s="51" t="s">
        <v>2550</v>
      </c>
      <c r="D1434" s="77">
        <v>99000</v>
      </c>
      <c r="E1434" s="77">
        <v>92250</v>
      </c>
      <c r="F1434" s="79">
        <f t="shared" si="53"/>
        <v>6.8181818181818177E-2</v>
      </c>
      <c r="G1434" s="46" t="s">
        <v>3432</v>
      </c>
    </row>
    <row r="1435" spans="1:7">
      <c r="A1435" s="47" t="s">
        <v>2509</v>
      </c>
      <c r="B1435" s="47" t="s">
        <v>2551</v>
      </c>
      <c r="C1435" s="51" t="s">
        <v>2552</v>
      </c>
      <c r="D1435" s="77">
        <v>2300000</v>
      </c>
      <c r="E1435" s="77">
        <v>2300000</v>
      </c>
      <c r="F1435" s="79">
        <f t="shared" si="53"/>
        <v>0</v>
      </c>
      <c r="G1435" s="46"/>
    </row>
    <row r="1436" spans="1:7">
      <c r="A1436" s="47" t="s">
        <v>2509</v>
      </c>
      <c r="B1436" s="47" t="s">
        <v>2553</v>
      </c>
      <c r="C1436" s="51" t="s">
        <v>2554</v>
      </c>
      <c r="D1436" s="77">
        <v>198000</v>
      </c>
      <c r="E1436" s="77">
        <v>184140</v>
      </c>
      <c r="F1436" s="79">
        <f t="shared" si="53"/>
        <v>7.0000000000000007E-2</v>
      </c>
      <c r="G1436" s="46"/>
    </row>
    <row r="1437" spans="1:7">
      <c r="A1437" s="47" t="s">
        <v>2509</v>
      </c>
      <c r="B1437" s="47" t="s">
        <v>2555</v>
      </c>
      <c r="C1437" s="49" t="s">
        <v>2511</v>
      </c>
      <c r="D1437" s="77">
        <v>880000</v>
      </c>
      <c r="E1437" s="77">
        <f>D1437*0.93</f>
        <v>818400</v>
      </c>
      <c r="F1437" s="79">
        <f t="shared" si="53"/>
        <v>7.0000000000000007E-2</v>
      </c>
      <c r="G1437" s="46"/>
    </row>
    <row r="1438" spans="1:7">
      <c r="A1438" s="68" t="s">
        <v>2509</v>
      </c>
      <c r="B1438" s="47" t="s">
        <v>2556</v>
      </c>
      <c r="C1438" s="51" t="s">
        <v>2557</v>
      </c>
      <c r="D1438" s="77">
        <v>330000</v>
      </c>
      <c r="E1438" s="77">
        <v>276210</v>
      </c>
      <c r="F1438" s="79">
        <f t="shared" si="53"/>
        <v>0.16300000000000001</v>
      </c>
      <c r="G1438" s="46"/>
    </row>
    <row r="1439" spans="1:7">
      <c r="A1439" s="47" t="s">
        <v>2509</v>
      </c>
      <c r="B1439" s="47" t="s">
        <v>2558</v>
      </c>
      <c r="C1439" s="49" t="s">
        <v>2559</v>
      </c>
      <c r="D1439" s="77">
        <v>66000</v>
      </c>
      <c r="E1439" s="77">
        <v>61380</v>
      </c>
      <c r="F1439" s="79">
        <f t="shared" si="53"/>
        <v>7.0000000000000007E-2</v>
      </c>
      <c r="G1439" s="46"/>
    </row>
    <row r="1440" spans="1:7">
      <c r="A1440" s="47" t="s">
        <v>2509</v>
      </c>
      <c r="B1440" s="47" t="s">
        <v>2560</v>
      </c>
      <c r="C1440" s="51" t="s">
        <v>2561</v>
      </c>
      <c r="D1440" s="77">
        <v>25000</v>
      </c>
      <c r="E1440" s="77">
        <v>21750</v>
      </c>
      <c r="F1440" s="79">
        <f t="shared" si="53"/>
        <v>0.13</v>
      </c>
      <c r="G1440" s="46"/>
    </row>
    <row r="1441" spans="1:7">
      <c r="A1441" s="47" t="s">
        <v>2509</v>
      </c>
      <c r="B1441" s="47" t="s">
        <v>2562</v>
      </c>
      <c r="C1441" s="51" t="s">
        <v>2561</v>
      </c>
      <c r="D1441" s="77">
        <v>25000</v>
      </c>
      <c r="E1441" s="109">
        <v>23390</v>
      </c>
      <c r="F1441" s="79">
        <f t="shared" si="53"/>
        <v>6.4399999999999999E-2</v>
      </c>
      <c r="G1441" s="46"/>
    </row>
    <row r="1442" spans="1:7">
      <c r="A1442" s="47"/>
      <c r="B1442" s="47"/>
      <c r="C1442" s="47"/>
      <c r="D1442" s="77"/>
      <c r="E1442" s="77"/>
      <c r="F1442" s="79" t="e">
        <f t="shared" si="53"/>
        <v>#DIV/0!</v>
      </c>
      <c r="G1442" s="46"/>
    </row>
    <row r="1443" spans="1:7">
      <c r="A1443" s="47" t="s">
        <v>2563</v>
      </c>
      <c r="B1443" s="47" t="s">
        <v>2564</v>
      </c>
      <c r="C1443" s="47" t="s">
        <v>2565</v>
      </c>
      <c r="D1443" s="77">
        <v>95170</v>
      </c>
      <c r="E1443" s="77">
        <f>D1443*0.85</f>
        <v>80894.5</v>
      </c>
      <c r="F1443" s="79">
        <f t="shared" si="53"/>
        <v>0.15</v>
      </c>
      <c r="G1443" s="46"/>
    </row>
    <row r="1444" spans="1:7">
      <c r="A1444" s="47" t="s">
        <v>2563</v>
      </c>
      <c r="B1444" s="47" t="s">
        <v>2566</v>
      </c>
      <c r="C1444" s="47" t="s">
        <v>2567</v>
      </c>
      <c r="D1444" s="77">
        <v>249400</v>
      </c>
      <c r="E1444" s="77">
        <f t="shared" ref="E1444:E1445" si="56">D1444*0.85</f>
        <v>211990</v>
      </c>
      <c r="F1444" s="79">
        <f t="shared" si="53"/>
        <v>0.15</v>
      </c>
      <c r="G1444" s="46"/>
    </row>
    <row r="1445" spans="1:7">
      <c r="A1445" s="47" t="s">
        <v>2563</v>
      </c>
      <c r="B1445" s="47" t="s">
        <v>2568</v>
      </c>
      <c r="C1445" s="47" t="s">
        <v>2569</v>
      </c>
      <c r="D1445" s="77">
        <v>353170</v>
      </c>
      <c r="E1445" s="77">
        <f t="shared" si="56"/>
        <v>300194.5</v>
      </c>
      <c r="F1445" s="79">
        <f t="shared" si="53"/>
        <v>0.15</v>
      </c>
      <c r="G1445" s="46"/>
    </row>
    <row r="1446" spans="1:7">
      <c r="A1446" s="47"/>
      <c r="B1446" s="47"/>
      <c r="C1446" s="47"/>
      <c r="D1446" s="77"/>
      <c r="E1446" s="77"/>
      <c r="F1446" s="79" t="e">
        <f t="shared" si="53"/>
        <v>#DIV/0!</v>
      </c>
      <c r="G1446" s="46"/>
    </row>
    <row r="1447" spans="1:7">
      <c r="A1447" s="47" t="s">
        <v>2570</v>
      </c>
      <c r="B1447" s="50" t="s">
        <v>2571</v>
      </c>
      <c r="C1447" s="64" t="s">
        <v>2572</v>
      </c>
      <c r="D1447" s="103">
        <v>2000000</v>
      </c>
      <c r="E1447" s="97">
        <v>1750000</v>
      </c>
      <c r="F1447" s="79">
        <f t="shared" si="53"/>
        <v>0.125</v>
      </c>
      <c r="G1447" s="46"/>
    </row>
    <row r="1448" spans="1:7">
      <c r="A1448" s="47" t="s">
        <v>2570</v>
      </c>
      <c r="B1448" s="50" t="s">
        <v>2573</v>
      </c>
      <c r="C1448" s="64" t="s">
        <v>2574</v>
      </c>
      <c r="D1448" s="103">
        <v>1447620</v>
      </c>
      <c r="E1448" s="97">
        <f>D1448*0.89</f>
        <v>1288381.8</v>
      </c>
      <c r="F1448" s="79">
        <f t="shared" si="53"/>
        <v>0.10999999999999997</v>
      </c>
      <c r="G1448" s="46"/>
    </row>
    <row r="1449" spans="1:7">
      <c r="A1449" s="47" t="s">
        <v>2570</v>
      </c>
      <c r="B1449" s="50" t="s">
        <v>2575</v>
      </c>
      <c r="C1449" s="47" t="s">
        <v>2576</v>
      </c>
      <c r="D1449" s="104">
        <v>2065660</v>
      </c>
      <c r="E1449" s="97">
        <f t="shared" ref="E1449:E1475" si="57">D1449*0.89</f>
        <v>1838437.4000000001</v>
      </c>
      <c r="F1449" s="79">
        <f t="shared" si="53"/>
        <v>0.10999999999999993</v>
      </c>
      <c r="G1449" s="46"/>
    </row>
    <row r="1450" spans="1:7">
      <c r="A1450" s="47" t="s">
        <v>2570</v>
      </c>
      <c r="B1450" s="50" t="s">
        <v>2577</v>
      </c>
      <c r="C1450" s="47" t="s">
        <v>2578</v>
      </c>
      <c r="D1450" s="104">
        <v>510000</v>
      </c>
      <c r="E1450" s="97">
        <f t="shared" si="57"/>
        <v>453900</v>
      </c>
      <c r="F1450" s="79">
        <f t="shared" si="53"/>
        <v>0.11</v>
      </c>
      <c r="G1450" s="46"/>
    </row>
    <row r="1451" spans="1:7">
      <c r="A1451" s="47" t="s">
        <v>2570</v>
      </c>
      <c r="B1451" s="50" t="s">
        <v>2579</v>
      </c>
      <c r="C1451" s="47" t="s">
        <v>2580</v>
      </c>
      <c r="D1451" s="104">
        <v>287450</v>
      </c>
      <c r="E1451" s="97">
        <f t="shared" si="57"/>
        <v>255830.5</v>
      </c>
      <c r="F1451" s="79">
        <f t="shared" si="53"/>
        <v>0.11</v>
      </c>
      <c r="G1451" s="46"/>
    </row>
    <row r="1452" spans="1:7">
      <c r="A1452" s="47" t="s">
        <v>2570</v>
      </c>
      <c r="B1452" s="50" t="s">
        <v>2581</v>
      </c>
      <c r="C1452" s="47" t="s">
        <v>2582</v>
      </c>
      <c r="D1452" s="104">
        <v>751070</v>
      </c>
      <c r="E1452" s="97">
        <f t="shared" si="57"/>
        <v>668452.30000000005</v>
      </c>
      <c r="F1452" s="79">
        <f t="shared" si="53"/>
        <v>0.10999999999999993</v>
      </c>
      <c r="G1452" s="80">
        <v>0.11</v>
      </c>
    </row>
    <row r="1453" spans="1:7">
      <c r="A1453" s="47" t="s">
        <v>2570</v>
      </c>
      <c r="B1453" s="50" t="s">
        <v>2583</v>
      </c>
      <c r="C1453" s="64" t="s">
        <v>2584</v>
      </c>
      <c r="D1453" s="104">
        <v>524720</v>
      </c>
      <c r="E1453" s="97">
        <f t="shared" si="57"/>
        <v>467000.8</v>
      </c>
      <c r="F1453" s="79">
        <f t="shared" si="53"/>
        <v>0.11000000000000003</v>
      </c>
      <c r="G1453" s="46"/>
    </row>
    <row r="1454" spans="1:7">
      <c r="A1454" s="47" t="s">
        <v>2570</v>
      </c>
      <c r="B1454" s="50" t="s">
        <v>2585</v>
      </c>
      <c r="C1454" s="47" t="s">
        <v>2586</v>
      </c>
      <c r="D1454" s="104">
        <v>214610</v>
      </c>
      <c r="E1454" s="97">
        <f t="shared" si="57"/>
        <v>191002.9</v>
      </c>
      <c r="F1454" s="79">
        <f t="shared" si="53"/>
        <v>0.11000000000000003</v>
      </c>
      <c r="G1454" s="46"/>
    </row>
    <row r="1455" spans="1:7">
      <c r="A1455" s="47" t="s">
        <v>2570</v>
      </c>
      <c r="B1455" s="50" t="s">
        <v>2587</v>
      </c>
      <c r="C1455" s="47" t="s">
        <v>1994</v>
      </c>
      <c r="D1455" s="104">
        <v>50670</v>
      </c>
      <c r="E1455" s="97">
        <f t="shared" si="57"/>
        <v>45096.3</v>
      </c>
      <c r="F1455" s="79">
        <f t="shared" si="53"/>
        <v>0.10999999999999995</v>
      </c>
      <c r="G1455" s="46"/>
    </row>
    <row r="1456" spans="1:7">
      <c r="A1456" s="47" t="s">
        <v>2570</v>
      </c>
      <c r="B1456" s="50" t="s">
        <v>2588</v>
      </c>
      <c r="C1456" s="47" t="s">
        <v>129</v>
      </c>
      <c r="D1456" s="104">
        <v>184440</v>
      </c>
      <c r="E1456" s="97">
        <f t="shared" si="57"/>
        <v>164151.6</v>
      </c>
      <c r="F1456" s="79">
        <f t="shared" si="53"/>
        <v>0.10999999999999997</v>
      </c>
      <c r="G1456" s="46"/>
    </row>
    <row r="1457" spans="1:7">
      <c r="A1457" s="47" t="s">
        <v>2570</v>
      </c>
      <c r="B1457" s="50" t="s">
        <v>2589</v>
      </c>
      <c r="C1457" s="47" t="s">
        <v>2590</v>
      </c>
      <c r="D1457" s="104">
        <v>1448640</v>
      </c>
      <c r="E1457" s="97">
        <f t="shared" si="57"/>
        <v>1289289.6000000001</v>
      </c>
      <c r="F1457" s="79">
        <f t="shared" si="53"/>
        <v>0.10999999999999993</v>
      </c>
      <c r="G1457" s="46"/>
    </row>
    <row r="1458" spans="1:7">
      <c r="A1458" s="47" t="s">
        <v>2570</v>
      </c>
      <c r="B1458" s="50" t="s">
        <v>2591</v>
      </c>
      <c r="C1458" s="64" t="s">
        <v>2592</v>
      </c>
      <c r="D1458" s="104">
        <v>988560</v>
      </c>
      <c r="E1458" s="97">
        <f t="shared" si="57"/>
        <v>879818.4</v>
      </c>
      <c r="F1458" s="79">
        <f t="shared" ref="F1458:F1525" si="58">(D1458-E1458)/D1458</f>
        <v>0.10999999999999997</v>
      </c>
      <c r="G1458" s="46"/>
    </row>
    <row r="1459" spans="1:7">
      <c r="A1459" s="47" t="s">
        <v>2570</v>
      </c>
      <c r="B1459" s="50" t="s">
        <v>2593</v>
      </c>
      <c r="C1459" s="64" t="s">
        <v>2592</v>
      </c>
      <c r="D1459" s="104">
        <v>2057150</v>
      </c>
      <c r="E1459" s="97">
        <f t="shared" si="57"/>
        <v>1830863.5</v>
      </c>
      <c r="F1459" s="79">
        <f t="shared" si="58"/>
        <v>0.11</v>
      </c>
      <c r="G1459" s="46"/>
    </row>
    <row r="1460" spans="1:7">
      <c r="A1460" s="47" t="s">
        <v>2570</v>
      </c>
      <c r="B1460" s="50" t="s">
        <v>2594</v>
      </c>
      <c r="C1460" s="64" t="s">
        <v>2595</v>
      </c>
      <c r="D1460" s="104">
        <v>836550</v>
      </c>
      <c r="E1460" s="97">
        <f t="shared" si="57"/>
        <v>744529.5</v>
      </c>
      <c r="F1460" s="79">
        <f t="shared" si="58"/>
        <v>0.11</v>
      </c>
      <c r="G1460" s="46"/>
    </row>
    <row r="1461" spans="1:7">
      <c r="A1461" s="47" t="s">
        <v>2570</v>
      </c>
      <c r="B1461" s="50" t="s">
        <v>2596</v>
      </c>
      <c r="C1461" s="64" t="s">
        <v>219</v>
      </c>
      <c r="D1461" s="104">
        <v>837060</v>
      </c>
      <c r="E1461" s="97">
        <f t="shared" si="57"/>
        <v>744983.4</v>
      </c>
      <c r="F1461" s="79">
        <f t="shared" si="58"/>
        <v>0.10999999999999997</v>
      </c>
      <c r="G1461" s="46"/>
    </row>
    <row r="1462" spans="1:7">
      <c r="A1462" s="47" t="s">
        <v>2570</v>
      </c>
      <c r="B1462" s="50" t="s">
        <v>2597</v>
      </c>
      <c r="C1462" s="64" t="s">
        <v>2598</v>
      </c>
      <c r="D1462" s="104">
        <v>411880</v>
      </c>
      <c r="E1462" s="97">
        <f t="shared" si="57"/>
        <v>366573.2</v>
      </c>
      <c r="F1462" s="79">
        <f t="shared" si="58"/>
        <v>0.10999999999999997</v>
      </c>
      <c r="G1462" s="46"/>
    </row>
    <row r="1463" spans="1:7">
      <c r="A1463" s="47" t="s">
        <v>2570</v>
      </c>
      <c r="B1463" s="50" t="s">
        <v>2599</v>
      </c>
      <c r="C1463" s="64" t="s">
        <v>2600</v>
      </c>
      <c r="D1463" s="104">
        <v>370930</v>
      </c>
      <c r="E1463" s="97">
        <f t="shared" si="57"/>
        <v>330127.7</v>
      </c>
      <c r="F1463" s="79">
        <f t="shared" si="58"/>
        <v>0.10999999999999997</v>
      </c>
      <c r="G1463" s="46"/>
    </row>
    <row r="1464" spans="1:7">
      <c r="A1464" s="47" t="s">
        <v>2570</v>
      </c>
      <c r="B1464" s="50" t="s">
        <v>2601</v>
      </c>
      <c r="C1464" s="50" t="s">
        <v>2602</v>
      </c>
      <c r="D1464" s="104">
        <v>212390</v>
      </c>
      <c r="E1464" s="97">
        <f t="shared" si="57"/>
        <v>189027.1</v>
      </c>
      <c r="F1464" s="79">
        <f t="shared" si="58"/>
        <v>0.10999999999999997</v>
      </c>
      <c r="G1464" s="46"/>
    </row>
    <row r="1465" spans="1:7">
      <c r="A1465" s="47" t="s">
        <v>2570</v>
      </c>
      <c r="B1465" s="50" t="s">
        <v>2603</v>
      </c>
      <c r="C1465" s="50" t="s">
        <v>2604</v>
      </c>
      <c r="D1465" s="104">
        <v>462970</v>
      </c>
      <c r="E1465" s="97">
        <f t="shared" si="57"/>
        <v>412043.3</v>
      </c>
      <c r="F1465" s="79">
        <f t="shared" si="58"/>
        <v>0.11000000000000003</v>
      </c>
      <c r="G1465" s="46"/>
    </row>
    <row r="1466" spans="1:7">
      <c r="A1466" s="47" t="s">
        <v>2570</v>
      </c>
      <c r="B1466" s="50" t="s">
        <v>2605</v>
      </c>
      <c r="C1466" s="50" t="s">
        <v>2606</v>
      </c>
      <c r="D1466" s="104">
        <v>462970</v>
      </c>
      <c r="E1466" s="97">
        <f t="shared" si="57"/>
        <v>412043.3</v>
      </c>
      <c r="F1466" s="79">
        <f t="shared" si="58"/>
        <v>0.11000000000000003</v>
      </c>
      <c r="G1466" s="46"/>
    </row>
    <row r="1467" spans="1:7">
      <c r="A1467" s="47" t="s">
        <v>2570</v>
      </c>
      <c r="B1467" s="50" t="s">
        <v>2607</v>
      </c>
      <c r="C1467" s="50" t="s">
        <v>220</v>
      </c>
      <c r="D1467" s="104">
        <v>466350</v>
      </c>
      <c r="E1467" s="97">
        <f t="shared" si="57"/>
        <v>415051.5</v>
      </c>
      <c r="F1467" s="79">
        <f t="shared" si="58"/>
        <v>0.11</v>
      </c>
      <c r="G1467" s="46"/>
    </row>
    <row r="1468" spans="1:7">
      <c r="A1468" s="47" t="s">
        <v>2570</v>
      </c>
      <c r="B1468" s="65" t="s">
        <v>2608</v>
      </c>
      <c r="C1468" s="65" t="s">
        <v>2609</v>
      </c>
      <c r="D1468" s="104">
        <v>377950</v>
      </c>
      <c r="E1468" s="97">
        <f t="shared" si="57"/>
        <v>336375.5</v>
      </c>
      <c r="F1468" s="79">
        <f t="shared" si="58"/>
        <v>0.11</v>
      </c>
      <c r="G1468" s="46"/>
    </row>
    <row r="1469" spans="1:7">
      <c r="A1469" s="47" t="s">
        <v>2570</v>
      </c>
      <c r="B1469" s="70" t="s">
        <v>2610</v>
      </c>
      <c r="C1469" s="66" t="s">
        <v>2611</v>
      </c>
      <c r="D1469" s="104">
        <v>877680</v>
      </c>
      <c r="E1469" s="97">
        <f t="shared" si="57"/>
        <v>781135.20000000007</v>
      </c>
      <c r="F1469" s="79">
        <f t="shared" si="58"/>
        <v>0.10999999999999992</v>
      </c>
      <c r="G1469" s="46"/>
    </row>
    <row r="1470" spans="1:7">
      <c r="A1470" s="47" t="s">
        <v>2570</v>
      </c>
      <c r="B1470" s="70" t="s">
        <v>2612</v>
      </c>
      <c r="C1470" s="66" t="s">
        <v>2613</v>
      </c>
      <c r="D1470" s="104">
        <v>977030</v>
      </c>
      <c r="E1470" s="97">
        <f t="shared" si="57"/>
        <v>869556.70000000007</v>
      </c>
      <c r="F1470" s="79">
        <f t="shared" si="58"/>
        <v>0.10999999999999993</v>
      </c>
      <c r="G1470" s="46"/>
    </row>
    <row r="1471" spans="1:7">
      <c r="A1471" s="47" t="s">
        <v>2570</v>
      </c>
      <c r="B1471" s="70" t="s">
        <v>2614</v>
      </c>
      <c r="C1471" s="66" t="s">
        <v>2615</v>
      </c>
      <c r="D1471" s="104">
        <v>244740</v>
      </c>
      <c r="E1471" s="97">
        <f t="shared" si="57"/>
        <v>217818.6</v>
      </c>
      <c r="F1471" s="79">
        <f t="shared" si="58"/>
        <v>0.10999999999999997</v>
      </c>
      <c r="G1471" s="46"/>
    </row>
    <row r="1472" spans="1:7">
      <c r="A1472" s="47" t="s">
        <v>2570</v>
      </c>
      <c r="B1472" s="65" t="s">
        <v>2616</v>
      </c>
      <c r="C1472" s="65" t="s">
        <v>2617</v>
      </c>
      <c r="D1472" s="104">
        <v>115610</v>
      </c>
      <c r="E1472" s="97">
        <f t="shared" si="57"/>
        <v>102892.90000000001</v>
      </c>
      <c r="F1472" s="79">
        <f t="shared" si="58"/>
        <v>0.10999999999999993</v>
      </c>
      <c r="G1472" s="46"/>
    </row>
    <row r="1473" spans="1:7">
      <c r="A1473" s="47" t="s">
        <v>2570</v>
      </c>
      <c r="B1473" s="50" t="s">
        <v>2618</v>
      </c>
      <c r="C1473" s="50" t="s">
        <v>2619</v>
      </c>
      <c r="D1473" s="104">
        <v>106350</v>
      </c>
      <c r="E1473" s="97">
        <f t="shared" si="57"/>
        <v>94651.5</v>
      </c>
      <c r="F1473" s="79">
        <f t="shared" si="58"/>
        <v>0.11</v>
      </c>
      <c r="G1473" s="47"/>
    </row>
    <row r="1474" spans="1:7">
      <c r="A1474" s="47" t="s">
        <v>2570</v>
      </c>
      <c r="B1474" s="50" t="s">
        <v>2620</v>
      </c>
      <c r="C1474" s="50" t="s">
        <v>2621</v>
      </c>
      <c r="D1474" s="104">
        <v>123370</v>
      </c>
      <c r="E1474" s="97">
        <f t="shared" si="57"/>
        <v>109799.3</v>
      </c>
      <c r="F1474" s="79">
        <f t="shared" si="58"/>
        <v>0.10999999999999997</v>
      </c>
      <c r="G1474" s="46"/>
    </row>
    <row r="1475" spans="1:7">
      <c r="A1475" s="47" t="s">
        <v>2570</v>
      </c>
      <c r="B1475" s="50" t="s">
        <v>2622</v>
      </c>
      <c r="C1475" s="64" t="s">
        <v>2623</v>
      </c>
      <c r="D1475" s="104">
        <v>54180</v>
      </c>
      <c r="E1475" s="97">
        <f t="shared" si="57"/>
        <v>48220.2</v>
      </c>
      <c r="F1475" s="79">
        <f t="shared" si="58"/>
        <v>0.11000000000000006</v>
      </c>
      <c r="G1475" s="46"/>
    </row>
    <row r="1476" spans="1:7">
      <c r="A1476" s="47" t="s">
        <v>2570</v>
      </c>
      <c r="B1476" s="50" t="s">
        <v>2624</v>
      </c>
      <c r="C1476" s="64" t="s">
        <v>2625</v>
      </c>
      <c r="D1476" s="104">
        <v>369080</v>
      </c>
      <c r="E1476" s="97">
        <f>D1476*0.92</f>
        <v>339553.60000000003</v>
      </c>
      <c r="F1476" s="79">
        <f t="shared" si="58"/>
        <v>7.9999999999999905E-2</v>
      </c>
      <c r="G1476" s="46" t="s">
        <v>3433</v>
      </c>
    </row>
    <row r="1477" spans="1:7">
      <c r="A1477" s="47" t="s">
        <v>2570</v>
      </c>
      <c r="B1477" s="50" t="s">
        <v>105</v>
      </c>
      <c r="C1477" s="64" t="s">
        <v>2625</v>
      </c>
      <c r="D1477" s="104">
        <v>369080</v>
      </c>
      <c r="E1477" s="97">
        <f t="shared" ref="E1477:E1478" si="59">D1477*0.92</f>
        <v>339553.60000000003</v>
      </c>
      <c r="F1477" s="79">
        <f t="shared" si="58"/>
        <v>7.9999999999999905E-2</v>
      </c>
      <c r="G1477" s="46" t="s">
        <v>3434</v>
      </c>
    </row>
    <row r="1478" spans="1:7">
      <c r="A1478" s="47" t="s">
        <v>2570</v>
      </c>
      <c r="B1478" s="50" t="s">
        <v>2626</v>
      </c>
      <c r="C1478" s="64" t="s">
        <v>2625</v>
      </c>
      <c r="D1478" s="104">
        <v>635710</v>
      </c>
      <c r="E1478" s="97">
        <f t="shared" si="59"/>
        <v>584853.20000000007</v>
      </c>
      <c r="F1478" s="79">
        <f t="shared" si="58"/>
        <v>7.9999999999999891E-2</v>
      </c>
      <c r="G1478" s="46" t="s">
        <v>3435</v>
      </c>
    </row>
    <row r="1479" spans="1:7">
      <c r="A1479" s="47" t="s">
        <v>2570</v>
      </c>
      <c r="B1479" s="50" t="s">
        <v>2627</v>
      </c>
      <c r="C1479" s="64" t="s">
        <v>2022</v>
      </c>
      <c r="D1479" s="103">
        <v>183790</v>
      </c>
      <c r="E1479" s="97">
        <v>163574</v>
      </c>
      <c r="F1479" s="79">
        <f t="shared" si="58"/>
        <v>0.10999510310680669</v>
      </c>
      <c r="G1479" s="46"/>
    </row>
    <row r="1480" spans="1:7">
      <c r="A1480" s="47"/>
      <c r="B1480" s="47"/>
      <c r="C1480" s="47"/>
      <c r="D1480" s="97"/>
      <c r="E1480" s="97"/>
      <c r="F1480" s="79" t="e">
        <f t="shared" si="58"/>
        <v>#DIV/0!</v>
      </c>
      <c r="G1480" s="46"/>
    </row>
    <row r="1481" spans="1:7">
      <c r="A1481" s="47" t="s">
        <v>2628</v>
      </c>
      <c r="B1481" s="47" t="s">
        <v>2624</v>
      </c>
      <c r="C1481" s="47" t="s">
        <v>2625</v>
      </c>
      <c r="D1481" s="77">
        <v>369080</v>
      </c>
      <c r="E1481" s="97">
        <f>D1481*0.92</f>
        <v>339553.60000000003</v>
      </c>
      <c r="F1481" s="79">
        <f t="shared" si="58"/>
        <v>7.9999999999999905E-2</v>
      </c>
      <c r="G1481" s="46" t="s">
        <v>3433</v>
      </c>
    </row>
    <row r="1482" spans="1:7">
      <c r="A1482" s="47" t="s">
        <v>2628</v>
      </c>
      <c r="B1482" s="47" t="s">
        <v>2626</v>
      </c>
      <c r="C1482" s="47" t="s">
        <v>2625</v>
      </c>
      <c r="D1482" s="104">
        <v>635710</v>
      </c>
      <c r="E1482" s="97">
        <f t="shared" ref="E1482" si="60">D1482*0.92</f>
        <v>584853.20000000007</v>
      </c>
      <c r="F1482" s="79">
        <f t="shared" si="58"/>
        <v>7.9999999999999891E-2</v>
      </c>
      <c r="G1482" s="46" t="s">
        <v>3435</v>
      </c>
    </row>
    <row r="1483" spans="1:7">
      <c r="A1483" s="47"/>
      <c r="B1483" s="47"/>
      <c r="C1483" s="47"/>
      <c r="D1483" s="97"/>
      <c r="E1483" s="97"/>
      <c r="F1483" s="79" t="e">
        <f t="shared" si="58"/>
        <v>#DIV/0!</v>
      </c>
      <c r="G1483" s="46"/>
    </row>
    <row r="1484" spans="1:7">
      <c r="A1484" s="47" t="s">
        <v>2629</v>
      </c>
      <c r="B1484" s="50" t="s">
        <v>2630</v>
      </c>
      <c r="C1484" s="64" t="s">
        <v>2631</v>
      </c>
      <c r="D1484" s="104">
        <v>726410</v>
      </c>
      <c r="E1484" s="97">
        <f>D1484*0.93</f>
        <v>675561.3</v>
      </c>
      <c r="F1484" s="79">
        <f t="shared" si="58"/>
        <v>6.9999999999999937E-2</v>
      </c>
      <c r="G1484" s="46"/>
    </row>
    <row r="1485" spans="1:7">
      <c r="A1485" s="47" t="s">
        <v>2629</v>
      </c>
      <c r="B1485" s="50" t="s">
        <v>2632</v>
      </c>
      <c r="C1485" s="64" t="s">
        <v>2633</v>
      </c>
      <c r="D1485" s="104">
        <v>901900</v>
      </c>
      <c r="E1485" s="97">
        <f t="shared" ref="E1485:E1509" si="61">D1485*0.93</f>
        <v>838767</v>
      </c>
      <c r="F1485" s="79">
        <f t="shared" si="58"/>
        <v>7.0000000000000007E-2</v>
      </c>
      <c r="G1485" s="46"/>
    </row>
    <row r="1486" spans="1:7">
      <c r="A1486" s="47" t="s">
        <v>2629</v>
      </c>
      <c r="B1486" s="50" t="s">
        <v>2634</v>
      </c>
      <c r="C1486" s="64" t="s">
        <v>2635</v>
      </c>
      <c r="D1486" s="104">
        <v>935580</v>
      </c>
      <c r="E1486" s="97">
        <f t="shared" si="61"/>
        <v>870089.4</v>
      </c>
      <c r="F1486" s="79">
        <f t="shared" si="58"/>
        <v>6.9999999999999979E-2</v>
      </c>
      <c r="G1486" s="47"/>
    </row>
    <row r="1487" spans="1:7">
      <c r="A1487" s="47" t="s">
        <v>2629</v>
      </c>
      <c r="B1487" s="50" t="s">
        <v>2636</v>
      </c>
      <c r="C1487" s="64" t="s">
        <v>2637</v>
      </c>
      <c r="D1487" s="104">
        <v>966490</v>
      </c>
      <c r="E1487" s="97">
        <f t="shared" si="61"/>
        <v>898835.70000000007</v>
      </c>
      <c r="F1487" s="79">
        <f t="shared" si="58"/>
        <v>6.9999999999999923E-2</v>
      </c>
      <c r="G1487" s="46"/>
    </row>
    <row r="1488" spans="1:7">
      <c r="A1488" s="47" t="s">
        <v>2629</v>
      </c>
      <c r="B1488" s="50" t="s">
        <v>2638</v>
      </c>
      <c r="C1488" s="64" t="s">
        <v>2639</v>
      </c>
      <c r="D1488" s="104">
        <v>114040</v>
      </c>
      <c r="E1488" s="97">
        <f t="shared" si="61"/>
        <v>106057.20000000001</v>
      </c>
      <c r="F1488" s="79">
        <f t="shared" si="58"/>
        <v>6.9999999999999896E-2</v>
      </c>
      <c r="G1488" s="46"/>
    </row>
    <row r="1489" spans="1:7">
      <c r="A1489" s="47" t="s">
        <v>2629</v>
      </c>
      <c r="B1489" s="50" t="s">
        <v>2640</v>
      </c>
      <c r="C1489" s="64" t="s">
        <v>2641</v>
      </c>
      <c r="D1489" s="104">
        <v>1128370</v>
      </c>
      <c r="E1489" s="97">
        <f t="shared" si="61"/>
        <v>1049384.1000000001</v>
      </c>
      <c r="F1489" s="79">
        <f t="shared" si="58"/>
        <v>6.9999999999999923E-2</v>
      </c>
      <c r="G1489" s="46"/>
    </row>
    <row r="1490" spans="1:7">
      <c r="A1490" s="47" t="s">
        <v>2629</v>
      </c>
      <c r="B1490" s="50" t="s">
        <v>2642</v>
      </c>
      <c r="C1490" s="64" t="s">
        <v>2643</v>
      </c>
      <c r="D1490" s="104">
        <v>1447620</v>
      </c>
      <c r="E1490" s="97">
        <f t="shared" si="61"/>
        <v>1346286.6</v>
      </c>
      <c r="F1490" s="79">
        <f t="shared" si="58"/>
        <v>6.9999999999999937E-2</v>
      </c>
      <c r="G1490" s="46"/>
    </row>
    <row r="1491" spans="1:7">
      <c r="A1491" s="47" t="s">
        <v>2629</v>
      </c>
      <c r="B1491" s="50" t="s">
        <v>2644</v>
      </c>
      <c r="C1491" s="64" t="s">
        <v>2645</v>
      </c>
      <c r="D1491" s="104">
        <v>1447620</v>
      </c>
      <c r="E1491" s="97">
        <f t="shared" si="61"/>
        <v>1346286.6</v>
      </c>
      <c r="F1491" s="79">
        <f t="shared" si="58"/>
        <v>6.9999999999999937E-2</v>
      </c>
      <c r="G1491" s="46"/>
    </row>
    <row r="1492" spans="1:7">
      <c r="A1492" s="47" t="s">
        <v>2629</v>
      </c>
      <c r="B1492" s="50" t="s">
        <v>2646</v>
      </c>
      <c r="C1492" s="64" t="s">
        <v>2647</v>
      </c>
      <c r="D1492" s="104">
        <v>510000</v>
      </c>
      <c r="E1492" s="97">
        <f t="shared" si="61"/>
        <v>474300</v>
      </c>
      <c r="F1492" s="79">
        <f t="shared" si="58"/>
        <v>7.0000000000000007E-2</v>
      </c>
      <c r="G1492" s="46"/>
    </row>
    <row r="1493" spans="1:7">
      <c r="A1493" s="47" t="s">
        <v>2629</v>
      </c>
      <c r="B1493" s="50" t="s">
        <v>2648</v>
      </c>
      <c r="C1493" s="64" t="s">
        <v>2649</v>
      </c>
      <c r="D1493" s="104">
        <v>459000</v>
      </c>
      <c r="E1493" s="97">
        <f t="shared" si="61"/>
        <v>426870</v>
      </c>
      <c r="F1493" s="79">
        <f t="shared" si="58"/>
        <v>7.0000000000000007E-2</v>
      </c>
      <c r="G1493" s="46"/>
    </row>
    <row r="1494" spans="1:7">
      <c r="A1494" s="47" t="s">
        <v>2629</v>
      </c>
      <c r="B1494" s="50" t="s">
        <v>2650</v>
      </c>
      <c r="C1494" s="64" t="s">
        <v>2651</v>
      </c>
      <c r="D1494" s="104">
        <v>459000</v>
      </c>
      <c r="E1494" s="97">
        <f t="shared" si="61"/>
        <v>426870</v>
      </c>
      <c r="F1494" s="79">
        <f t="shared" si="58"/>
        <v>7.0000000000000007E-2</v>
      </c>
      <c r="G1494" s="46"/>
    </row>
    <row r="1495" spans="1:7">
      <c r="A1495" s="47" t="s">
        <v>2629</v>
      </c>
      <c r="B1495" s="50" t="s">
        <v>2652</v>
      </c>
      <c r="C1495" s="64" t="s">
        <v>2653</v>
      </c>
      <c r="D1495" s="104">
        <v>751070</v>
      </c>
      <c r="E1495" s="97">
        <f t="shared" si="61"/>
        <v>698495.10000000009</v>
      </c>
      <c r="F1495" s="79">
        <f t="shared" si="58"/>
        <v>6.9999999999999882E-2</v>
      </c>
      <c r="G1495" s="46"/>
    </row>
    <row r="1496" spans="1:7">
      <c r="A1496" s="47" t="s">
        <v>2629</v>
      </c>
      <c r="B1496" s="50" t="s">
        <v>2654</v>
      </c>
      <c r="C1496" s="64" t="s">
        <v>2655</v>
      </c>
      <c r="D1496" s="104">
        <v>751070</v>
      </c>
      <c r="E1496" s="97">
        <f t="shared" si="61"/>
        <v>698495.10000000009</v>
      </c>
      <c r="F1496" s="79">
        <f t="shared" si="58"/>
        <v>6.9999999999999882E-2</v>
      </c>
      <c r="G1496" s="46"/>
    </row>
    <row r="1497" spans="1:7">
      <c r="A1497" s="47" t="s">
        <v>2629</v>
      </c>
      <c r="B1497" s="50" t="s">
        <v>2656</v>
      </c>
      <c r="C1497" s="64" t="s">
        <v>2657</v>
      </c>
      <c r="D1497" s="104">
        <v>675950</v>
      </c>
      <c r="E1497" s="97">
        <f t="shared" si="61"/>
        <v>628633.5</v>
      </c>
      <c r="F1497" s="79">
        <f t="shared" si="58"/>
        <v>7.0000000000000007E-2</v>
      </c>
      <c r="G1497" s="46"/>
    </row>
    <row r="1498" spans="1:7">
      <c r="A1498" s="47" t="s">
        <v>2629</v>
      </c>
      <c r="B1498" s="50" t="s">
        <v>2658</v>
      </c>
      <c r="C1498" s="64" t="s">
        <v>2659</v>
      </c>
      <c r="D1498" s="104">
        <v>527450</v>
      </c>
      <c r="E1498" s="97">
        <f t="shared" si="61"/>
        <v>490528.5</v>
      </c>
      <c r="F1498" s="79">
        <f t="shared" si="58"/>
        <v>7.0000000000000007E-2</v>
      </c>
      <c r="G1498" s="46"/>
    </row>
    <row r="1499" spans="1:7">
      <c r="A1499" s="47" t="s">
        <v>2629</v>
      </c>
      <c r="B1499" s="50" t="s">
        <v>2660</v>
      </c>
      <c r="C1499" s="64" t="s">
        <v>2661</v>
      </c>
      <c r="D1499" s="104">
        <v>768960</v>
      </c>
      <c r="E1499" s="97">
        <f t="shared" si="61"/>
        <v>715132.8</v>
      </c>
      <c r="F1499" s="79">
        <f t="shared" si="58"/>
        <v>6.9999999999999937E-2</v>
      </c>
      <c r="G1499" s="46"/>
    </row>
    <row r="1500" spans="1:7">
      <c r="A1500" s="47" t="s">
        <v>2629</v>
      </c>
      <c r="B1500" s="50" t="s">
        <v>2662</v>
      </c>
      <c r="C1500" s="64" t="s">
        <v>2663</v>
      </c>
      <c r="D1500" s="104">
        <v>692060</v>
      </c>
      <c r="E1500" s="97">
        <f t="shared" si="61"/>
        <v>643615.80000000005</v>
      </c>
      <c r="F1500" s="79">
        <f t="shared" si="58"/>
        <v>6.9999999999999937E-2</v>
      </c>
      <c r="G1500" s="46"/>
    </row>
    <row r="1501" spans="1:7">
      <c r="A1501" s="47" t="s">
        <v>2629</v>
      </c>
      <c r="B1501" s="50" t="s">
        <v>2664</v>
      </c>
      <c r="C1501" s="64" t="s">
        <v>2665</v>
      </c>
      <c r="D1501" s="104">
        <v>692060</v>
      </c>
      <c r="E1501" s="97">
        <f t="shared" si="61"/>
        <v>643615.80000000005</v>
      </c>
      <c r="F1501" s="79">
        <f t="shared" si="58"/>
        <v>6.9999999999999937E-2</v>
      </c>
      <c r="G1501" s="46"/>
    </row>
    <row r="1502" spans="1:7">
      <c r="A1502" s="47" t="s">
        <v>2629</v>
      </c>
      <c r="B1502" s="50" t="s">
        <v>2666</v>
      </c>
      <c r="C1502" s="64" t="s">
        <v>2667</v>
      </c>
      <c r="D1502" s="104">
        <v>50670</v>
      </c>
      <c r="E1502" s="97">
        <f t="shared" si="61"/>
        <v>47123.100000000006</v>
      </c>
      <c r="F1502" s="79">
        <f t="shared" si="58"/>
        <v>6.9999999999999882E-2</v>
      </c>
      <c r="G1502" s="46"/>
    </row>
    <row r="1503" spans="1:7">
      <c r="A1503" s="47" t="s">
        <v>2629</v>
      </c>
      <c r="B1503" s="50" t="s">
        <v>2668</v>
      </c>
      <c r="C1503" s="64" t="s">
        <v>2669</v>
      </c>
      <c r="D1503" s="104">
        <v>45610</v>
      </c>
      <c r="E1503" s="97">
        <f t="shared" si="61"/>
        <v>42417.3</v>
      </c>
      <c r="F1503" s="79">
        <f t="shared" si="58"/>
        <v>6.9999999999999937E-2</v>
      </c>
      <c r="G1503" s="46"/>
    </row>
    <row r="1504" spans="1:7">
      <c r="A1504" s="47" t="s">
        <v>2629</v>
      </c>
      <c r="B1504" s="50" t="s">
        <v>2670</v>
      </c>
      <c r="C1504" s="47" t="s">
        <v>2671</v>
      </c>
      <c r="D1504" s="104">
        <v>988560</v>
      </c>
      <c r="E1504" s="97">
        <f t="shared" si="61"/>
        <v>919360.8</v>
      </c>
      <c r="F1504" s="79">
        <f t="shared" si="58"/>
        <v>6.9999999999999951E-2</v>
      </c>
      <c r="G1504" s="46"/>
    </row>
    <row r="1505" spans="1:7">
      <c r="A1505" s="47" t="s">
        <v>2629</v>
      </c>
      <c r="B1505" s="50" t="s">
        <v>2672</v>
      </c>
      <c r="C1505" s="47" t="s">
        <v>2673</v>
      </c>
      <c r="D1505" s="104">
        <v>837060</v>
      </c>
      <c r="E1505" s="97">
        <f t="shared" si="61"/>
        <v>778465.8</v>
      </c>
      <c r="F1505" s="79">
        <f t="shared" si="58"/>
        <v>6.9999999999999951E-2</v>
      </c>
      <c r="G1505" s="46"/>
    </row>
    <row r="1506" spans="1:7">
      <c r="A1506" s="47" t="s">
        <v>2629</v>
      </c>
      <c r="B1506" s="50" t="s">
        <v>2674</v>
      </c>
      <c r="C1506" s="47" t="s">
        <v>2675</v>
      </c>
      <c r="D1506" s="104">
        <v>412150</v>
      </c>
      <c r="E1506" s="97">
        <f t="shared" si="61"/>
        <v>383299.5</v>
      </c>
      <c r="F1506" s="79">
        <f t="shared" si="58"/>
        <v>7.0000000000000007E-2</v>
      </c>
      <c r="G1506" s="46"/>
    </row>
    <row r="1507" spans="1:7">
      <c r="A1507" s="47" t="s">
        <v>2629</v>
      </c>
      <c r="B1507" s="50" t="s">
        <v>2676</v>
      </c>
      <c r="C1507" s="47" t="s">
        <v>2677</v>
      </c>
      <c r="D1507" s="104">
        <v>3651900</v>
      </c>
      <c r="E1507" s="97">
        <f t="shared" si="61"/>
        <v>3396267</v>
      </c>
      <c r="F1507" s="79">
        <f t="shared" si="58"/>
        <v>7.0000000000000007E-2</v>
      </c>
      <c r="G1507" s="46"/>
    </row>
    <row r="1508" spans="1:7">
      <c r="A1508" s="47" t="s">
        <v>2629</v>
      </c>
      <c r="B1508" s="50" t="s">
        <v>2678</v>
      </c>
      <c r="C1508" s="47" t="s">
        <v>2679</v>
      </c>
      <c r="D1508" s="104">
        <v>2783130</v>
      </c>
      <c r="E1508" s="97">
        <f t="shared" si="61"/>
        <v>2588310.9</v>
      </c>
      <c r="F1508" s="79">
        <f t="shared" si="58"/>
        <v>7.0000000000000034E-2</v>
      </c>
      <c r="G1508" s="46"/>
    </row>
    <row r="1509" spans="1:7">
      <c r="A1509" s="47" t="s">
        <v>2629</v>
      </c>
      <c r="B1509" s="50" t="s">
        <v>2680</v>
      </c>
      <c r="C1509" s="47" t="s">
        <v>2681</v>
      </c>
      <c r="D1509" s="104">
        <v>118170</v>
      </c>
      <c r="E1509" s="97">
        <f t="shared" si="61"/>
        <v>109898.1</v>
      </c>
      <c r="F1509" s="79">
        <f t="shared" si="58"/>
        <v>6.9999999999999951E-2</v>
      </c>
      <c r="G1509" s="46"/>
    </row>
    <row r="1510" spans="1:7">
      <c r="A1510" s="47"/>
      <c r="B1510" s="47"/>
      <c r="C1510" s="47"/>
      <c r="D1510" s="77"/>
      <c r="E1510" s="77"/>
      <c r="F1510" s="79" t="e">
        <f t="shared" si="58"/>
        <v>#DIV/0!</v>
      </c>
      <c r="G1510" s="46"/>
    </row>
    <row r="1511" spans="1:7">
      <c r="A1511" s="47" t="s">
        <v>2682</v>
      </c>
      <c r="B1511" s="47" t="s">
        <v>2683</v>
      </c>
      <c r="C1511" s="47" t="s">
        <v>2683</v>
      </c>
      <c r="D1511" s="77">
        <v>4400</v>
      </c>
      <c r="E1511" s="77">
        <v>4400</v>
      </c>
      <c r="F1511" s="79">
        <f t="shared" si="58"/>
        <v>0</v>
      </c>
      <c r="G1511" s="46"/>
    </row>
    <row r="1512" spans="1:7">
      <c r="A1512" s="47" t="s">
        <v>2682</v>
      </c>
      <c r="B1512" s="47" t="s">
        <v>2684</v>
      </c>
      <c r="C1512" s="47" t="s">
        <v>2684</v>
      </c>
      <c r="D1512" s="77">
        <v>2200</v>
      </c>
      <c r="E1512" s="77">
        <v>2200</v>
      </c>
      <c r="F1512" s="79">
        <f t="shared" si="58"/>
        <v>0</v>
      </c>
      <c r="G1512" s="46"/>
    </row>
    <row r="1513" spans="1:7">
      <c r="A1513" s="47" t="s">
        <v>2682</v>
      </c>
      <c r="B1513" s="47" t="s">
        <v>2685</v>
      </c>
      <c r="C1513" s="47" t="s">
        <v>2685</v>
      </c>
      <c r="D1513" s="77">
        <v>88000</v>
      </c>
      <c r="E1513" s="77">
        <v>88000</v>
      </c>
      <c r="F1513" s="79">
        <f t="shared" si="58"/>
        <v>0</v>
      </c>
      <c r="G1513" s="46"/>
    </row>
    <row r="1514" spans="1:7">
      <c r="A1514" s="47" t="s">
        <v>2682</v>
      </c>
      <c r="B1514" s="47" t="s">
        <v>2686</v>
      </c>
      <c r="C1514" s="47" t="s">
        <v>2686</v>
      </c>
      <c r="D1514" s="77">
        <v>3300</v>
      </c>
      <c r="E1514" s="77">
        <v>3300</v>
      </c>
      <c r="F1514" s="79">
        <f t="shared" si="58"/>
        <v>0</v>
      </c>
      <c r="G1514" s="46"/>
    </row>
    <row r="1515" spans="1:7">
      <c r="A1515" s="47" t="s">
        <v>2682</v>
      </c>
      <c r="B1515" s="47" t="s">
        <v>2687</v>
      </c>
      <c r="C1515" s="47" t="s">
        <v>2687</v>
      </c>
      <c r="D1515" s="77">
        <v>1100</v>
      </c>
      <c r="E1515" s="77">
        <v>1100</v>
      </c>
      <c r="F1515" s="79">
        <f t="shared" si="58"/>
        <v>0</v>
      </c>
      <c r="G1515" s="46"/>
    </row>
    <row r="1516" spans="1:7">
      <c r="A1516" s="47" t="s">
        <v>2682</v>
      </c>
      <c r="B1516" s="47" t="s">
        <v>2688</v>
      </c>
      <c r="C1516" s="47" t="s">
        <v>2689</v>
      </c>
      <c r="D1516" s="77">
        <v>44000</v>
      </c>
      <c r="E1516" s="77">
        <v>44000</v>
      </c>
      <c r="F1516" s="79">
        <f t="shared" si="58"/>
        <v>0</v>
      </c>
      <c r="G1516" s="46"/>
    </row>
    <row r="1517" spans="1:7">
      <c r="A1517" s="47" t="s">
        <v>2682</v>
      </c>
      <c r="B1517" s="47" t="s">
        <v>2690</v>
      </c>
      <c r="C1517" s="47" t="s">
        <v>2691</v>
      </c>
      <c r="D1517" s="77">
        <v>16500</v>
      </c>
      <c r="E1517" s="77">
        <v>16500</v>
      </c>
      <c r="F1517" s="79">
        <f t="shared" si="58"/>
        <v>0</v>
      </c>
      <c r="G1517" s="46"/>
    </row>
    <row r="1518" spans="1:7">
      <c r="A1518" s="47" t="s">
        <v>2682</v>
      </c>
      <c r="B1518" s="47" t="s">
        <v>2692</v>
      </c>
      <c r="C1518" s="47" t="s">
        <v>2693</v>
      </c>
      <c r="D1518" s="77">
        <v>44000</v>
      </c>
      <c r="E1518" s="77">
        <v>44000</v>
      </c>
      <c r="F1518" s="79">
        <f t="shared" si="58"/>
        <v>0</v>
      </c>
      <c r="G1518" s="46"/>
    </row>
    <row r="1519" spans="1:7">
      <c r="A1519" s="47" t="s">
        <v>2682</v>
      </c>
      <c r="B1519" s="47" t="s">
        <v>2694</v>
      </c>
      <c r="C1519" s="47" t="s">
        <v>2695</v>
      </c>
      <c r="D1519" s="77">
        <v>28000</v>
      </c>
      <c r="E1519" s="77">
        <v>28000</v>
      </c>
      <c r="F1519" s="79">
        <f t="shared" si="58"/>
        <v>0</v>
      </c>
      <c r="G1519" s="46"/>
    </row>
    <row r="1520" spans="1:7">
      <c r="A1520" s="47" t="s">
        <v>2682</v>
      </c>
      <c r="B1520" s="47" t="s">
        <v>2696</v>
      </c>
      <c r="C1520" s="47" t="s">
        <v>2695</v>
      </c>
      <c r="D1520" s="77">
        <v>26000</v>
      </c>
      <c r="E1520" s="77">
        <v>26000</v>
      </c>
      <c r="F1520" s="79">
        <f t="shared" si="58"/>
        <v>0</v>
      </c>
      <c r="G1520" s="46"/>
    </row>
    <row r="1521" spans="1:7">
      <c r="A1521" s="47" t="s">
        <v>2682</v>
      </c>
      <c r="B1521" s="47" t="s">
        <v>2697</v>
      </c>
      <c r="C1521" s="47" t="s">
        <v>2695</v>
      </c>
      <c r="D1521" s="77">
        <v>35000</v>
      </c>
      <c r="E1521" s="77">
        <v>35000</v>
      </c>
      <c r="F1521" s="79">
        <f t="shared" si="58"/>
        <v>0</v>
      </c>
      <c r="G1521" s="46"/>
    </row>
    <row r="1522" spans="1:7">
      <c r="A1522" s="47" t="s">
        <v>2682</v>
      </c>
      <c r="B1522" s="47" t="s">
        <v>2698</v>
      </c>
      <c r="C1522" s="47" t="s">
        <v>2695</v>
      </c>
      <c r="D1522" s="77">
        <v>32000</v>
      </c>
      <c r="E1522" s="77">
        <v>32000</v>
      </c>
      <c r="F1522" s="79">
        <f t="shared" si="58"/>
        <v>0</v>
      </c>
      <c r="G1522" s="46"/>
    </row>
    <row r="1523" spans="1:7">
      <c r="A1523" s="47" t="s">
        <v>2682</v>
      </c>
      <c r="B1523" s="47" t="s">
        <v>2699</v>
      </c>
      <c r="C1523" s="47" t="s">
        <v>2699</v>
      </c>
      <c r="D1523" s="77">
        <v>22000</v>
      </c>
      <c r="E1523" s="77">
        <v>22000</v>
      </c>
      <c r="F1523" s="79">
        <f t="shared" si="58"/>
        <v>0</v>
      </c>
      <c r="G1523" s="46"/>
    </row>
    <row r="1524" spans="1:7">
      <c r="A1524" s="47" t="s">
        <v>2682</v>
      </c>
      <c r="B1524" s="47" t="s">
        <v>2700</v>
      </c>
      <c r="C1524" s="47" t="s">
        <v>2700</v>
      </c>
      <c r="D1524" s="77">
        <v>1100</v>
      </c>
      <c r="E1524" s="77">
        <v>1100</v>
      </c>
      <c r="F1524" s="79">
        <f t="shared" si="58"/>
        <v>0</v>
      </c>
      <c r="G1524" s="46"/>
    </row>
    <row r="1525" spans="1:7">
      <c r="A1525" s="47" t="s">
        <v>2682</v>
      </c>
      <c r="B1525" s="47" t="s">
        <v>2701</v>
      </c>
      <c r="C1525" s="47" t="s">
        <v>2701</v>
      </c>
      <c r="D1525" s="77">
        <v>44000</v>
      </c>
      <c r="E1525" s="77">
        <v>44000</v>
      </c>
      <c r="F1525" s="79">
        <f t="shared" si="58"/>
        <v>0</v>
      </c>
      <c r="G1525" s="46"/>
    </row>
    <row r="1526" spans="1:7">
      <c r="A1526" s="47" t="s">
        <v>2682</v>
      </c>
      <c r="B1526" s="47" t="s">
        <v>2702</v>
      </c>
      <c r="C1526" s="47" t="s">
        <v>2702</v>
      </c>
      <c r="D1526" s="77">
        <v>4400</v>
      </c>
      <c r="E1526" s="77">
        <v>4400</v>
      </c>
      <c r="F1526" s="79">
        <f t="shared" ref="F1526:F1597" si="62">(D1526-E1526)/D1526</f>
        <v>0</v>
      </c>
      <c r="G1526" s="46"/>
    </row>
    <row r="1527" spans="1:7">
      <c r="A1527" s="47" t="s">
        <v>2682</v>
      </c>
      <c r="B1527" s="47" t="s">
        <v>2703</v>
      </c>
      <c r="C1527" s="47" t="s">
        <v>2703</v>
      </c>
      <c r="D1527" s="77">
        <v>2200</v>
      </c>
      <c r="E1527" s="77">
        <v>2200</v>
      </c>
      <c r="F1527" s="79">
        <f t="shared" si="62"/>
        <v>0</v>
      </c>
      <c r="G1527" s="46"/>
    </row>
    <row r="1528" spans="1:7">
      <c r="A1528" s="47" t="s">
        <v>2682</v>
      </c>
      <c r="B1528" s="47" t="s">
        <v>2704</v>
      </c>
      <c r="C1528" s="47" t="s">
        <v>2704</v>
      </c>
      <c r="D1528" s="77">
        <v>165000</v>
      </c>
      <c r="E1528" s="77">
        <v>165000</v>
      </c>
      <c r="F1528" s="79">
        <f t="shared" si="62"/>
        <v>0</v>
      </c>
      <c r="G1528" s="46"/>
    </row>
    <row r="1529" spans="1:7">
      <c r="A1529" s="47" t="s">
        <v>2682</v>
      </c>
      <c r="B1529" s="47" t="s">
        <v>2705</v>
      </c>
      <c r="C1529" s="47" t="s">
        <v>2705</v>
      </c>
      <c r="D1529" s="77">
        <v>44000</v>
      </c>
      <c r="E1529" s="77">
        <v>44000</v>
      </c>
      <c r="F1529" s="79">
        <f t="shared" si="62"/>
        <v>0</v>
      </c>
      <c r="G1529" s="46"/>
    </row>
    <row r="1530" spans="1:7">
      <c r="A1530" s="47" t="s">
        <v>2682</v>
      </c>
      <c r="B1530" s="47" t="s">
        <v>2706</v>
      </c>
      <c r="C1530" s="47" t="s">
        <v>2706</v>
      </c>
      <c r="D1530" s="77">
        <v>44000</v>
      </c>
      <c r="E1530" s="77">
        <v>44000</v>
      </c>
      <c r="F1530" s="79">
        <f t="shared" si="62"/>
        <v>0</v>
      </c>
      <c r="G1530" s="46"/>
    </row>
    <row r="1531" spans="1:7">
      <c r="A1531" s="47" t="s">
        <v>2682</v>
      </c>
      <c r="B1531" s="47" t="s">
        <v>2707</v>
      </c>
      <c r="C1531" s="47" t="s">
        <v>2707</v>
      </c>
      <c r="D1531" s="77">
        <v>8800</v>
      </c>
      <c r="E1531" s="77">
        <v>8800</v>
      </c>
      <c r="F1531" s="79">
        <f t="shared" si="62"/>
        <v>0</v>
      </c>
      <c r="G1531" s="46"/>
    </row>
    <row r="1532" spans="1:7">
      <c r="A1532" s="47" t="s">
        <v>2682</v>
      </c>
      <c r="B1532" s="47"/>
      <c r="C1532" s="47" t="s">
        <v>2708</v>
      </c>
      <c r="D1532" s="77">
        <v>77000</v>
      </c>
      <c r="E1532" s="77">
        <v>77000</v>
      </c>
      <c r="F1532" s="79">
        <f t="shared" si="62"/>
        <v>0</v>
      </c>
      <c r="G1532" s="46"/>
    </row>
    <row r="1533" spans="1:7">
      <c r="A1533" s="47" t="s">
        <v>2682</v>
      </c>
      <c r="B1533" s="47"/>
      <c r="C1533" s="47" t="s">
        <v>2708</v>
      </c>
      <c r="D1533" s="77">
        <v>300000</v>
      </c>
      <c r="E1533" s="77">
        <v>300000</v>
      </c>
      <c r="F1533" s="79">
        <f t="shared" si="62"/>
        <v>0</v>
      </c>
      <c r="G1533" s="46"/>
    </row>
    <row r="1534" spans="1:7">
      <c r="A1534" s="47" t="s">
        <v>2682</v>
      </c>
      <c r="B1534" s="47" t="s">
        <v>2709</v>
      </c>
      <c r="C1534" s="47" t="s">
        <v>208</v>
      </c>
      <c r="D1534" s="77">
        <v>22000</v>
      </c>
      <c r="E1534" s="77">
        <v>22000</v>
      </c>
      <c r="F1534" s="79">
        <f t="shared" si="62"/>
        <v>0</v>
      </c>
      <c r="G1534" s="46"/>
    </row>
    <row r="1535" spans="1:7">
      <c r="A1535" s="47" t="s">
        <v>2682</v>
      </c>
      <c r="B1535" s="47" t="s">
        <v>2710</v>
      </c>
      <c r="C1535" s="47" t="s">
        <v>2711</v>
      </c>
      <c r="D1535" s="77">
        <v>165000</v>
      </c>
      <c r="E1535" s="77">
        <v>165000</v>
      </c>
      <c r="F1535" s="79">
        <f t="shared" si="62"/>
        <v>0</v>
      </c>
      <c r="G1535" s="46"/>
    </row>
    <row r="1536" spans="1:7">
      <c r="A1536" s="47"/>
      <c r="B1536" s="47"/>
      <c r="C1536" s="47"/>
      <c r="D1536" s="77"/>
      <c r="E1536" s="77"/>
      <c r="F1536" s="79" t="e">
        <f t="shared" si="62"/>
        <v>#DIV/0!</v>
      </c>
      <c r="G1536" s="46"/>
    </row>
    <row r="1537" spans="1:7">
      <c r="A1537" s="47" t="s">
        <v>2712</v>
      </c>
      <c r="B1537" s="47" t="s">
        <v>2713</v>
      </c>
      <c r="C1537" s="47" t="s">
        <v>2713</v>
      </c>
      <c r="D1537" s="77">
        <v>11000</v>
      </c>
      <c r="E1537" s="77">
        <v>11000</v>
      </c>
      <c r="F1537" s="79">
        <f t="shared" si="62"/>
        <v>0</v>
      </c>
      <c r="G1537" s="46"/>
    </row>
    <row r="1538" spans="1:7">
      <c r="A1538" s="47" t="s">
        <v>2712</v>
      </c>
      <c r="B1538" s="47" t="s">
        <v>2714</v>
      </c>
      <c r="C1538" s="47" t="s">
        <v>2715</v>
      </c>
      <c r="D1538" s="77">
        <v>49500</v>
      </c>
      <c r="E1538" s="77">
        <v>29650</v>
      </c>
      <c r="F1538" s="79">
        <f t="shared" si="62"/>
        <v>0.40101010101010098</v>
      </c>
      <c r="G1538" s="46"/>
    </row>
    <row r="1539" spans="1:7">
      <c r="A1539" s="47" t="s">
        <v>2712</v>
      </c>
      <c r="B1539" s="47" t="s">
        <v>2716</v>
      </c>
      <c r="C1539" s="47" t="s">
        <v>2715</v>
      </c>
      <c r="D1539" s="77">
        <v>68000</v>
      </c>
      <c r="E1539" s="77">
        <v>40000</v>
      </c>
      <c r="F1539" s="79">
        <f t="shared" si="62"/>
        <v>0.41176470588235292</v>
      </c>
      <c r="G1539" s="46"/>
    </row>
    <row r="1540" spans="1:7">
      <c r="A1540" s="47" t="s">
        <v>2712</v>
      </c>
      <c r="B1540" s="47" t="s">
        <v>2717</v>
      </c>
      <c r="C1540" s="47" t="s">
        <v>2717</v>
      </c>
      <c r="D1540" s="77">
        <v>50000</v>
      </c>
      <c r="E1540" s="77">
        <v>30000</v>
      </c>
      <c r="F1540" s="79">
        <f t="shared" si="62"/>
        <v>0.4</v>
      </c>
      <c r="G1540" s="46" t="s">
        <v>3436</v>
      </c>
    </row>
    <row r="1541" spans="1:7">
      <c r="A1541" s="47"/>
      <c r="B1541" s="47"/>
      <c r="C1541" s="47"/>
      <c r="D1541" s="77"/>
      <c r="E1541" s="77"/>
      <c r="F1541" s="79" t="e">
        <f t="shared" si="62"/>
        <v>#DIV/0!</v>
      </c>
      <c r="G1541" s="46"/>
    </row>
    <row r="1542" spans="1:7">
      <c r="A1542" s="47" t="s">
        <v>2718</v>
      </c>
      <c r="B1542" s="47" t="s">
        <v>2719</v>
      </c>
      <c r="C1542" s="47" t="s">
        <v>2720</v>
      </c>
      <c r="D1542" s="77">
        <v>44000</v>
      </c>
      <c r="E1542" s="77">
        <v>44000</v>
      </c>
      <c r="F1542" s="79">
        <f t="shared" si="62"/>
        <v>0</v>
      </c>
      <c r="G1542" s="46"/>
    </row>
    <row r="1543" spans="1:7">
      <c r="A1543" s="47" t="s">
        <v>2718</v>
      </c>
      <c r="B1543" s="47" t="s">
        <v>2721</v>
      </c>
      <c r="C1543" s="47" t="s">
        <v>162</v>
      </c>
      <c r="D1543" s="77">
        <v>180000</v>
      </c>
      <c r="E1543" s="77">
        <v>171000</v>
      </c>
      <c r="F1543" s="79">
        <f t="shared" si="62"/>
        <v>0.05</v>
      </c>
      <c r="G1543" s="46" t="s">
        <v>3437</v>
      </c>
    </row>
    <row r="1544" spans="1:7">
      <c r="A1544" s="47" t="s">
        <v>2718</v>
      </c>
      <c r="B1544" s="47" t="s">
        <v>2722</v>
      </c>
      <c r="C1544" s="47" t="s">
        <v>2723</v>
      </c>
      <c r="D1544" s="77">
        <v>33000</v>
      </c>
      <c r="E1544" s="77">
        <v>33000</v>
      </c>
      <c r="F1544" s="79">
        <f t="shared" si="62"/>
        <v>0</v>
      </c>
      <c r="G1544" s="46"/>
    </row>
    <row r="1545" spans="1:7">
      <c r="A1545" s="47" t="s">
        <v>2718</v>
      </c>
      <c r="B1545" s="47" t="s">
        <v>2724</v>
      </c>
      <c r="C1545" s="47" t="s">
        <v>2725</v>
      </c>
      <c r="D1545" s="77">
        <v>12000</v>
      </c>
      <c r="E1545" s="77">
        <v>12000</v>
      </c>
      <c r="F1545" s="79">
        <f t="shared" si="62"/>
        <v>0</v>
      </c>
      <c r="G1545" s="46"/>
    </row>
    <row r="1546" spans="1:7">
      <c r="A1546" s="47" t="s">
        <v>2718</v>
      </c>
      <c r="B1546" s="47" t="s">
        <v>2726</v>
      </c>
      <c r="C1546" s="47" t="s">
        <v>2725</v>
      </c>
      <c r="D1546" s="77">
        <v>12500</v>
      </c>
      <c r="E1546" s="77">
        <v>12500</v>
      </c>
      <c r="F1546" s="79">
        <f t="shared" si="62"/>
        <v>0</v>
      </c>
      <c r="G1546" s="46"/>
    </row>
    <row r="1547" spans="1:7">
      <c r="A1547" s="47" t="s">
        <v>2718</v>
      </c>
      <c r="B1547" s="47" t="s">
        <v>2727</v>
      </c>
      <c r="C1547" s="47" t="s">
        <v>2728</v>
      </c>
      <c r="D1547" s="77">
        <v>800000</v>
      </c>
      <c r="E1547" s="77">
        <v>800000</v>
      </c>
      <c r="F1547" s="79">
        <f t="shared" si="62"/>
        <v>0</v>
      </c>
      <c r="G1547" s="46"/>
    </row>
    <row r="1548" spans="1:7">
      <c r="A1548" s="47" t="s">
        <v>2718</v>
      </c>
      <c r="B1548" s="47" t="s">
        <v>209</v>
      </c>
      <c r="C1548" s="47" t="s">
        <v>2729</v>
      </c>
      <c r="D1548" s="77">
        <v>9500</v>
      </c>
      <c r="E1548" s="77">
        <v>9500</v>
      </c>
      <c r="F1548" s="79">
        <f t="shared" si="62"/>
        <v>0</v>
      </c>
      <c r="G1548" s="46"/>
    </row>
    <row r="1549" spans="1:7">
      <c r="A1549" s="47" t="s">
        <v>2718</v>
      </c>
      <c r="B1549" s="47" t="s">
        <v>2730</v>
      </c>
      <c r="C1549" s="47" t="s">
        <v>2731</v>
      </c>
      <c r="D1549" s="77">
        <v>9500</v>
      </c>
      <c r="E1549" s="77">
        <v>9500</v>
      </c>
      <c r="F1549" s="79">
        <f t="shared" si="62"/>
        <v>0</v>
      </c>
      <c r="G1549" s="46"/>
    </row>
    <row r="1550" spans="1:7">
      <c r="A1550" s="47"/>
      <c r="B1550" s="47"/>
      <c r="C1550" s="47"/>
      <c r="D1550" s="77"/>
      <c r="E1550" s="77"/>
      <c r="F1550" s="79" t="e">
        <f t="shared" si="62"/>
        <v>#DIV/0!</v>
      </c>
      <c r="G1550" s="46"/>
    </row>
    <row r="1551" spans="1:7">
      <c r="A1551" s="64" t="s">
        <v>2732</v>
      </c>
      <c r="B1551" s="64" t="s">
        <v>2733</v>
      </c>
      <c r="C1551" s="47" t="s">
        <v>187</v>
      </c>
      <c r="D1551" s="77">
        <v>966490</v>
      </c>
      <c r="E1551" s="77">
        <f>D1551*0.93</f>
        <v>898835.70000000007</v>
      </c>
      <c r="F1551" s="79">
        <f t="shared" si="62"/>
        <v>6.9999999999999923E-2</v>
      </c>
      <c r="G1551" s="46"/>
    </row>
    <row r="1552" spans="1:7">
      <c r="A1552" s="64" t="s">
        <v>2732</v>
      </c>
      <c r="B1552" s="64" t="s">
        <v>2734</v>
      </c>
      <c r="C1552" s="47" t="s">
        <v>2735</v>
      </c>
      <c r="D1552" s="104">
        <v>114040</v>
      </c>
      <c r="E1552" s="97">
        <f>D1552*0.9</f>
        <v>102636</v>
      </c>
      <c r="F1552" s="79">
        <f t="shared" si="62"/>
        <v>0.1</v>
      </c>
      <c r="G1552" s="46"/>
    </row>
    <row r="1553" spans="1:7">
      <c r="A1553" s="64" t="s">
        <v>2732</v>
      </c>
      <c r="B1553" s="50" t="s">
        <v>2736</v>
      </c>
      <c r="C1553" s="64" t="s">
        <v>2737</v>
      </c>
      <c r="D1553" s="104">
        <v>1128370</v>
      </c>
      <c r="E1553" s="97">
        <f t="shared" ref="E1553:E1563" si="63">D1553*0.9</f>
        <v>1015533</v>
      </c>
      <c r="F1553" s="79">
        <f t="shared" si="62"/>
        <v>0.1</v>
      </c>
      <c r="G1553" s="46"/>
    </row>
    <row r="1554" spans="1:7">
      <c r="A1554" s="64" t="s">
        <v>2732</v>
      </c>
      <c r="B1554" s="50" t="s">
        <v>2738</v>
      </c>
      <c r="C1554" s="64" t="s">
        <v>2739</v>
      </c>
      <c r="D1554" s="104">
        <v>1447620</v>
      </c>
      <c r="E1554" s="97">
        <f t="shared" si="63"/>
        <v>1302858</v>
      </c>
      <c r="F1554" s="79">
        <f t="shared" si="62"/>
        <v>0.1</v>
      </c>
      <c r="G1554" s="46"/>
    </row>
    <row r="1555" spans="1:7">
      <c r="A1555" s="64" t="s">
        <v>2732</v>
      </c>
      <c r="B1555" s="50" t="s">
        <v>2740</v>
      </c>
      <c r="C1555" s="64" t="s">
        <v>2741</v>
      </c>
      <c r="D1555" s="104">
        <v>510000</v>
      </c>
      <c r="E1555" s="97">
        <f t="shared" si="63"/>
        <v>459000</v>
      </c>
      <c r="F1555" s="79">
        <f t="shared" si="62"/>
        <v>0.1</v>
      </c>
      <c r="G1555" s="46"/>
    </row>
    <row r="1556" spans="1:7">
      <c r="A1556" s="64" t="s">
        <v>2732</v>
      </c>
      <c r="B1556" s="64" t="s">
        <v>2742</v>
      </c>
      <c r="C1556" s="47" t="s">
        <v>2743</v>
      </c>
      <c r="D1556" s="77">
        <v>289760</v>
      </c>
      <c r="E1556" s="97">
        <f t="shared" si="63"/>
        <v>260784</v>
      </c>
      <c r="F1556" s="79">
        <f t="shared" si="62"/>
        <v>0.1</v>
      </c>
      <c r="G1556" s="46"/>
    </row>
    <row r="1557" spans="1:7">
      <c r="A1557" s="64" t="s">
        <v>2732</v>
      </c>
      <c r="B1557" s="50" t="s">
        <v>2744</v>
      </c>
      <c r="C1557" s="64" t="s">
        <v>2745</v>
      </c>
      <c r="D1557" s="104">
        <v>527450</v>
      </c>
      <c r="E1557" s="97">
        <f t="shared" si="63"/>
        <v>474705</v>
      </c>
      <c r="F1557" s="79">
        <f t="shared" si="62"/>
        <v>0.1</v>
      </c>
      <c r="G1557" s="46"/>
    </row>
    <row r="1558" spans="1:7">
      <c r="A1558" s="64" t="s">
        <v>2732</v>
      </c>
      <c r="B1558" s="50" t="s">
        <v>2746</v>
      </c>
      <c r="C1558" s="64" t="s">
        <v>2747</v>
      </c>
      <c r="D1558" s="104">
        <v>988560</v>
      </c>
      <c r="E1558" s="97">
        <f t="shared" si="63"/>
        <v>889704</v>
      </c>
      <c r="F1558" s="79">
        <f t="shared" si="62"/>
        <v>0.1</v>
      </c>
      <c r="G1558" s="46"/>
    </row>
    <row r="1559" spans="1:7">
      <c r="A1559" s="64" t="s">
        <v>2732</v>
      </c>
      <c r="B1559" s="50" t="s">
        <v>2748</v>
      </c>
      <c r="C1559" s="64" t="s">
        <v>126</v>
      </c>
      <c r="D1559" s="104">
        <v>1285120</v>
      </c>
      <c r="E1559" s="97">
        <f t="shared" si="63"/>
        <v>1156608</v>
      </c>
      <c r="F1559" s="79">
        <f t="shared" si="62"/>
        <v>0.1</v>
      </c>
      <c r="G1559" s="46"/>
    </row>
    <row r="1560" spans="1:7">
      <c r="A1560" s="64" t="s">
        <v>2732</v>
      </c>
      <c r="B1560" s="50" t="s">
        <v>2749</v>
      </c>
      <c r="C1560" s="64" t="s">
        <v>2750</v>
      </c>
      <c r="D1560" s="104">
        <v>837060</v>
      </c>
      <c r="E1560" s="97">
        <f t="shared" si="63"/>
        <v>753354</v>
      </c>
      <c r="F1560" s="79">
        <f t="shared" si="62"/>
        <v>0.1</v>
      </c>
      <c r="G1560" s="46"/>
    </row>
    <row r="1561" spans="1:7">
      <c r="A1561" s="64" t="s">
        <v>2732</v>
      </c>
      <c r="B1561" s="50" t="s">
        <v>2751</v>
      </c>
      <c r="C1561" s="64" t="s">
        <v>2752</v>
      </c>
      <c r="D1561" s="104">
        <v>412150</v>
      </c>
      <c r="E1561" s="97">
        <f t="shared" si="63"/>
        <v>370935</v>
      </c>
      <c r="F1561" s="79">
        <f t="shared" si="62"/>
        <v>0.1</v>
      </c>
      <c r="G1561" s="46"/>
    </row>
    <row r="1562" spans="1:7">
      <c r="A1562" s="64" t="s">
        <v>2732</v>
      </c>
      <c r="B1562" s="50" t="s">
        <v>2753</v>
      </c>
      <c r="C1562" s="64" t="s">
        <v>1612</v>
      </c>
      <c r="D1562" s="104">
        <v>106350</v>
      </c>
      <c r="E1562" s="97">
        <f t="shared" si="63"/>
        <v>95715</v>
      </c>
      <c r="F1562" s="79">
        <f t="shared" si="62"/>
        <v>0.1</v>
      </c>
      <c r="G1562" s="46"/>
    </row>
    <row r="1563" spans="1:7">
      <c r="A1563" s="64" t="s">
        <v>2732</v>
      </c>
      <c r="B1563" s="64" t="s">
        <v>2754</v>
      </c>
      <c r="C1563" s="47" t="s">
        <v>2755</v>
      </c>
      <c r="D1563" s="104">
        <v>106350</v>
      </c>
      <c r="E1563" s="97">
        <f t="shared" si="63"/>
        <v>95715</v>
      </c>
      <c r="F1563" s="79">
        <f t="shared" si="62"/>
        <v>0.1</v>
      </c>
      <c r="G1563" s="46"/>
    </row>
    <row r="1564" spans="1:7">
      <c r="A1564" s="64" t="s">
        <v>2732</v>
      </c>
      <c r="B1564" s="64" t="s">
        <v>2756</v>
      </c>
      <c r="C1564" s="47" t="s">
        <v>2022</v>
      </c>
      <c r="D1564" s="77">
        <v>183790</v>
      </c>
      <c r="E1564" s="77">
        <v>88000</v>
      </c>
      <c r="F1564" s="79">
        <f t="shared" si="62"/>
        <v>0.5211926655421949</v>
      </c>
      <c r="G1564" s="46"/>
    </row>
    <row r="1565" spans="1:7">
      <c r="A1565" s="47"/>
      <c r="B1565" s="47"/>
      <c r="C1565" s="47"/>
      <c r="D1565" s="77"/>
      <c r="E1565" s="77"/>
      <c r="F1565" s="79" t="e">
        <f t="shared" si="62"/>
        <v>#DIV/0!</v>
      </c>
      <c r="G1565" s="46"/>
    </row>
    <row r="1566" spans="1:7">
      <c r="A1566" s="47" t="s">
        <v>2757</v>
      </c>
      <c r="B1566" s="47" t="s">
        <v>2758</v>
      </c>
      <c r="C1566" s="47" t="s">
        <v>2759</v>
      </c>
      <c r="D1566" s="77">
        <v>100000</v>
      </c>
      <c r="E1566" s="77">
        <v>55000</v>
      </c>
      <c r="F1566" s="79">
        <f t="shared" si="62"/>
        <v>0.45</v>
      </c>
      <c r="G1566" s="46"/>
    </row>
    <row r="1567" spans="1:7">
      <c r="A1567" s="47" t="s">
        <v>2757</v>
      </c>
      <c r="B1567" s="47" t="s">
        <v>2760</v>
      </c>
      <c r="C1567" s="47" t="s">
        <v>2761</v>
      </c>
      <c r="D1567" s="77">
        <v>495000</v>
      </c>
      <c r="E1567" s="77">
        <v>495000</v>
      </c>
      <c r="F1567" s="79">
        <f t="shared" si="62"/>
        <v>0</v>
      </c>
      <c r="G1567" s="46"/>
    </row>
    <row r="1568" spans="1:7">
      <c r="A1568" s="47" t="s">
        <v>2757</v>
      </c>
      <c r="B1568" s="47" t="s">
        <v>2762</v>
      </c>
      <c r="C1568" s="47" t="s">
        <v>2763</v>
      </c>
      <c r="D1568" s="77">
        <v>100000</v>
      </c>
      <c r="E1568" s="77">
        <v>55000</v>
      </c>
      <c r="F1568" s="79">
        <f t="shared" si="62"/>
        <v>0.45</v>
      </c>
      <c r="G1568" s="46"/>
    </row>
    <row r="1569" spans="1:7">
      <c r="A1569" s="47"/>
      <c r="B1569" s="47"/>
      <c r="C1569" s="47"/>
      <c r="D1569" s="77"/>
      <c r="E1569" s="77"/>
      <c r="F1569" s="79" t="e">
        <f t="shared" si="62"/>
        <v>#DIV/0!</v>
      </c>
      <c r="G1569" s="46"/>
    </row>
    <row r="1570" spans="1:7">
      <c r="A1570" s="64" t="s">
        <v>2764</v>
      </c>
      <c r="B1570" s="50" t="s">
        <v>2765</v>
      </c>
      <c r="C1570" s="47" t="s">
        <v>2766</v>
      </c>
      <c r="D1570" s="77">
        <v>1450</v>
      </c>
      <c r="E1570" s="77">
        <f>D1570*0.95</f>
        <v>1377.5</v>
      </c>
      <c r="F1570" s="79">
        <f t="shared" si="62"/>
        <v>0.05</v>
      </c>
      <c r="G1570" s="80"/>
    </row>
    <row r="1571" spans="1:7">
      <c r="A1571" s="64" t="s">
        <v>2764</v>
      </c>
      <c r="B1571" s="50" t="s">
        <v>2767</v>
      </c>
      <c r="C1571" s="64" t="s">
        <v>2768</v>
      </c>
      <c r="D1571" s="77">
        <v>1070</v>
      </c>
      <c r="E1571" s="77">
        <f t="shared" ref="E1571:E1572" si="64">D1571*0.95</f>
        <v>1016.5</v>
      </c>
      <c r="F1571" s="79">
        <f t="shared" si="62"/>
        <v>0.05</v>
      </c>
      <c r="G1571" s="46"/>
    </row>
    <row r="1572" spans="1:7">
      <c r="A1572" s="64" t="s">
        <v>2764</v>
      </c>
      <c r="B1572" s="50" t="s">
        <v>199</v>
      </c>
      <c r="C1572" s="64" t="s">
        <v>2768</v>
      </c>
      <c r="D1572" s="77">
        <v>1300</v>
      </c>
      <c r="E1572" s="77">
        <f t="shared" si="64"/>
        <v>1235</v>
      </c>
      <c r="F1572" s="79">
        <f t="shared" si="62"/>
        <v>0.05</v>
      </c>
      <c r="G1572" s="46"/>
    </row>
    <row r="1573" spans="1:7">
      <c r="A1573" s="64" t="s">
        <v>2764</v>
      </c>
      <c r="B1573" s="50">
        <v>523111</v>
      </c>
      <c r="C1573" s="64" t="s">
        <v>2769</v>
      </c>
      <c r="D1573" s="77">
        <v>220000</v>
      </c>
      <c r="E1573" s="77">
        <v>220000</v>
      </c>
      <c r="F1573" s="79">
        <f t="shared" si="62"/>
        <v>0</v>
      </c>
      <c r="G1573" s="46"/>
    </row>
    <row r="1574" spans="1:7">
      <c r="A1574" s="47"/>
      <c r="B1574" s="47"/>
      <c r="C1574" s="47"/>
      <c r="D1574" s="77"/>
      <c r="E1574" s="77"/>
      <c r="F1574" s="79" t="e">
        <f t="shared" si="62"/>
        <v>#DIV/0!</v>
      </c>
      <c r="G1574" s="46"/>
    </row>
    <row r="1575" spans="1:7">
      <c r="A1575" s="64" t="s">
        <v>2770</v>
      </c>
      <c r="B1575" s="64" t="s">
        <v>2771</v>
      </c>
      <c r="C1575" s="64" t="s">
        <v>2772</v>
      </c>
      <c r="D1575" s="77">
        <v>94280</v>
      </c>
      <c r="E1575" s="77">
        <f>D1575*0.93</f>
        <v>87680.400000000009</v>
      </c>
      <c r="F1575" s="79">
        <f t="shared" si="62"/>
        <v>6.999999999999991E-2</v>
      </c>
      <c r="G1575" s="46"/>
    </row>
    <row r="1576" spans="1:7">
      <c r="A1576" s="47"/>
      <c r="B1576" s="47"/>
      <c r="C1576" s="47"/>
      <c r="D1576" s="77"/>
      <c r="E1576" s="77"/>
      <c r="F1576" s="79" t="e">
        <f t="shared" si="62"/>
        <v>#DIV/0!</v>
      </c>
      <c r="G1576" s="46"/>
    </row>
    <row r="1577" spans="1:7">
      <c r="A1577" s="64" t="s">
        <v>2773</v>
      </c>
      <c r="B1577" s="64" t="s">
        <v>2774</v>
      </c>
      <c r="C1577" s="64" t="s">
        <v>2774</v>
      </c>
      <c r="D1577" s="103">
        <v>66000</v>
      </c>
      <c r="E1577" s="77">
        <f t="shared" ref="E1577:E1582" si="65">D1577*0.97</f>
        <v>64020</v>
      </c>
      <c r="F1577" s="79">
        <f t="shared" si="62"/>
        <v>0.03</v>
      </c>
      <c r="G1577" s="46"/>
    </row>
    <row r="1578" spans="1:7">
      <c r="A1578" s="64" t="s">
        <v>2773</v>
      </c>
      <c r="B1578" s="64" t="s">
        <v>2775</v>
      </c>
      <c r="C1578" s="64" t="s">
        <v>2776</v>
      </c>
      <c r="D1578" s="77">
        <v>114040</v>
      </c>
      <c r="E1578" s="77">
        <f t="shared" si="65"/>
        <v>110618.8</v>
      </c>
      <c r="F1578" s="79">
        <f t="shared" si="62"/>
        <v>2.9999999999999975E-2</v>
      </c>
      <c r="G1578" s="46"/>
    </row>
    <row r="1579" spans="1:7">
      <c r="A1579" s="64" t="s">
        <v>2773</v>
      </c>
      <c r="B1579" s="64" t="s">
        <v>2777</v>
      </c>
      <c r="C1579" s="64" t="s">
        <v>2778</v>
      </c>
      <c r="D1579" s="77">
        <v>3651900</v>
      </c>
      <c r="E1579" s="77">
        <f t="shared" si="65"/>
        <v>3542343</v>
      </c>
      <c r="F1579" s="79">
        <f t="shared" si="62"/>
        <v>0.03</v>
      </c>
      <c r="G1579" s="46"/>
    </row>
    <row r="1580" spans="1:7">
      <c r="A1580" s="64" t="s">
        <v>2773</v>
      </c>
      <c r="B1580" s="64" t="s">
        <v>2779</v>
      </c>
      <c r="C1580" s="64" t="s">
        <v>2780</v>
      </c>
      <c r="D1580" s="77">
        <v>1936170</v>
      </c>
      <c r="E1580" s="77">
        <f t="shared" si="65"/>
        <v>1878084.9</v>
      </c>
      <c r="F1580" s="79">
        <f t="shared" si="62"/>
        <v>3.0000000000000047E-2</v>
      </c>
      <c r="G1580" s="46"/>
    </row>
    <row r="1581" spans="1:7">
      <c r="A1581" s="64" t="s">
        <v>2773</v>
      </c>
      <c r="B1581" s="64" t="s">
        <v>2781</v>
      </c>
      <c r="C1581" s="64" t="s">
        <v>2782</v>
      </c>
      <c r="D1581" s="77">
        <v>118170</v>
      </c>
      <c r="E1581" s="77">
        <f t="shared" si="65"/>
        <v>114624.9</v>
      </c>
      <c r="F1581" s="79">
        <f t="shared" si="62"/>
        <v>3.0000000000000051E-2</v>
      </c>
      <c r="G1581" s="46"/>
    </row>
    <row r="1582" spans="1:7">
      <c r="A1582" s="64" t="s">
        <v>2773</v>
      </c>
      <c r="B1582" s="64" t="s">
        <v>2783</v>
      </c>
      <c r="C1582" s="64" t="s">
        <v>2784</v>
      </c>
      <c r="D1582" s="77">
        <v>258110</v>
      </c>
      <c r="E1582" s="77">
        <f t="shared" si="65"/>
        <v>250366.69999999998</v>
      </c>
      <c r="F1582" s="79">
        <f t="shared" si="62"/>
        <v>3.0000000000000068E-2</v>
      </c>
      <c r="G1582" s="46"/>
    </row>
    <row r="1583" spans="1:7">
      <c r="A1583" s="47"/>
      <c r="B1583" s="47"/>
      <c r="C1583" s="47"/>
      <c r="D1583" s="77"/>
      <c r="E1583" s="77"/>
      <c r="F1583" s="79" t="e">
        <f t="shared" si="62"/>
        <v>#DIV/0!</v>
      </c>
      <c r="G1583" s="46"/>
    </row>
    <row r="1584" spans="1:7">
      <c r="A1584" s="47" t="s">
        <v>2785</v>
      </c>
      <c r="B1584" s="47" t="s">
        <v>2786</v>
      </c>
      <c r="C1584" s="47" t="s">
        <v>2787</v>
      </c>
      <c r="D1584" s="77">
        <v>800000</v>
      </c>
      <c r="E1584" s="97">
        <v>720000</v>
      </c>
      <c r="F1584" s="79">
        <f t="shared" si="62"/>
        <v>0.1</v>
      </c>
      <c r="G1584" s="46"/>
    </row>
    <row r="1585" spans="1:7">
      <c r="A1585" s="47"/>
      <c r="B1585" s="47"/>
      <c r="C1585" s="47"/>
      <c r="D1585" s="77"/>
      <c r="E1585" s="77"/>
      <c r="F1585" s="79" t="e">
        <f t="shared" si="62"/>
        <v>#DIV/0!</v>
      </c>
      <c r="G1585" s="46"/>
    </row>
    <row r="1586" spans="1:7">
      <c r="A1586" s="47" t="s">
        <v>2788</v>
      </c>
      <c r="B1586" s="47" t="s">
        <v>2789</v>
      </c>
      <c r="C1586" s="47" t="s">
        <v>2623</v>
      </c>
      <c r="D1586" s="77">
        <v>54180</v>
      </c>
      <c r="E1586" s="97">
        <v>30000</v>
      </c>
      <c r="F1586" s="79">
        <f t="shared" si="62"/>
        <v>0.44629014396456257</v>
      </c>
      <c r="G1586" s="46" t="s">
        <v>246</v>
      </c>
    </row>
    <row r="1587" spans="1:7">
      <c r="A1587" s="47"/>
      <c r="B1587" s="47"/>
      <c r="C1587" s="47"/>
      <c r="D1587" s="77"/>
      <c r="E1587" s="77"/>
      <c r="F1587" s="79" t="e">
        <f t="shared" si="62"/>
        <v>#DIV/0!</v>
      </c>
      <c r="G1587" s="46"/>
    </row>
    <row r="1588" spans="1:7">
      <c r="A1588" s="47" t="s">
        <v>2790</v>
      </c>
      <c r="B1588" s="47" t="s">
        <v>2791</v>
      </c>
      <c r="C1588" s="47" t="s">
        <v>2791</v>
      </c>
      <c r="D1588" s="77">
        <v>180000</v>
      </c>
      <c r="E1588" s="77">
        <v>180000</v>
      </c>
      <c r="F1588" s="79">
        <f t="shared" si="62"/>
        <v>0</v>
      </c>
      <c r="G1588" s="46"/>
    </row>
    <row r="1589" spans="1:7">
      <c r="A1589" s="47" t="s">
        <v>2790</v>
      </c>
      <c r="B1589" s="47" t="s">
        <v>2792</v>
      </c>
      <c r="C1589" s="47" t="s">
        <v>2792</v>
      </c>
      <c r="D1589" s="77">
        <v>174600</v>
      </c>
      <c r="E1589" s="77">
        <v>174600</v>
      </c>
      <c r="F1589" s="79">
        <f t="shared" si="62"/>
        <v>0</v>
      </c>
      <c r="G1589" s="46"/>
    </row>
    <row r="1590" spans="1:7">
      <c r="A1590" s="47"/>
      <c r="B1590" s="47"/>
      <c r="C1590" s="47"/>
      <c r="D1590" s="77"/>
      <c r="E1590" s="77"/>
      <c r="F1590" s="79" t="e">
        <f t="shared" si="62"/>
        <v>#DIV/0!</v>
      </c>
      <c r="G1590" s="46"/>
    </row>
    <row r="1591" spans="1:7">
      <c r="A1591" s="47" t="s">
        <v>2793</v>
      </c>
      <c r="B1591" s="47" t="s">
        <v>2794</v>
      </c>
      <c r="C1591" s="47" t="s">
        <v>2795</v>
      </c>
      <c r="D1591" s="77">
        <v>3130</v>
      </c>
      <c r="E1591" s="77">
        <f>D1591*0.95</f>
        <v>2973.5</v>
      </c>
      <c r="F1591" s="79">
        <f t="shared" si="62"/>
        <v>0.05</v>
      </c>
      <c r="G1591" s="46">
        <v>109</v>
      </c>
    </row>
    <row r="1592" spans="1:7">
      <c r="A1592" s="47" t="s">
        <v>2793</v>
      </c>
      <c r="B1592" s="47" t="s">
        <v>2796</v>
      </c>
      <c r="C1592" s="47" t="s">
        <v>2797</v>
      </c>
      <c r="D1592" s="77">
        <v>2250</v>
      </c>
      <c r="E1592" s="77">
        <f t="shared" ref="E1592:E1593" si="66">D1592*0.95</f>
        <v>2137.5</v>
      </c>
      <c r="F1592" s="79">
        <f t="shared" si="62"/>
        <v>0.05</v>
      </c>
      <c r="G1592" s="46"/>
    </row>
    <row r="1593" spans="1:7">
      <c r="A1593" s="47" t="s">
        <v>2793</v>
      </c>
      <c r="B1593" s="47" t="s">
        <v>2798</v>
      </c>
      <c r="C1593" s="47" t="s">
        <v>2799</v>
      </c>
      <c r="D1593" s="77">
        <v>13990</v>
      </c>
      <c r="E1593" s="77">
        <f t="shared" si="66"/>
        <v>13290.5</v>
      </c>
      <c r="F1593" s="79">
        <f t="shared" si="62"/>
        <v>0.05</v>
      </c>
      <c r="G1593" s="46">
        <v>118</v>
      </c>
    </row>
    <row r="1594" spans="1:7">
      <c r="A1594" s="47" t="s">
        <v>2793</v>
      </c>
      <c r="B1594" s="47" t="s">
        <v>2800</v>
      </c>
      <c r="C1594" s="47" t="s">
        <v>2800</v>
      </c>
      <c r="D1594" s="77">
        <v>139900</v>
      </c>
      <c r="E1594" s="77">
        <v>132900</v>
      </c>
      <c r="F1594" s="79">
        <f t="shared" si="62"/>
        <v>5.0035739814152963E-2</v>
      </c>
      <c r="G1594" s="46"/>
    </row>
    <row r="1595" spans="1:7">
      <c r="A1595" s="47" t="s">
        <v>2793</v>
      </c>
      <c r="B1595" s="47" t="s">
        <v>2801</v>
      </c>
      <c r="C1595" s="47" t="s">
        <v>2802</v>
      </c>
      <c r="D1595" s="77">
        <v>9300</v>
      </c>
      <c r="E1595" s="77">
        <v>8800</v>
      </c>
      <c r="F1595" s="79">
        <f t="shared" si="62"/>
        <v>5.3763440860215055E-2</v>
      </c>
      <c r="G1595" s="46" t="s">
        <v>3438</v>
      </c>
    </row>
    <row r="1596" spans="1:7">
      <c r="A1596" s="47"/>
      <c r="B1596" s="47"/>
      <c r="C1596" s="47"/>
      <c r="D1596" s="77"/>
      <c r="E1596" s="77"/>
      <c r="F1596" s="79" t="e">
        <f t="shared" si="62"/>
        <v>#DIV/0!</v>
      </c>
      <c r="G1596" s="46"/>
    </row>
    <row r="1597" spans="1:7">
      <c r="A1597" s="47" t="s">
        <v>2803</v>
      </c>
      <c r="B1597" s="47" t="s">
        <v>2804</v>
      </c>
      <c r="C1597" s="47" t="s">
        <v>2805</v>
      </c>
      <c r="D1597" s="77">
        <v>22120</v>
      </c>
      <c r="E1597" s="97">
        <v>21000</v>
      </c>
      <c r="F1597" s="79">
        <f t="shared" si="62"/>
        <v>5.0632911392405063E-2</v>
      </c>
      <c r="G1597" s="46"/>
    </row>
    <row r="1598" spans="1:7">
      <c r="A1598" s="47" t="s">
        <v>2803</v>
      </c>
      <c r="B1598" s="47" t="s">
        <v>2806</v>
      </c>
      <c r="C1598" s="47" t="s">
        <v>2807</v>
      </c>
      <c r="D1598" s="77">
        <v>16680</v>
      </c>
      <c r="E1598" s="97">
        <v>14560</v>
      </c>
      <c r="F1598" s="79">
        <f t="shared" ref="F1598:F1664" si="67">(D1598-E1598)/D1598</f>
        <v>0.12709832134292565</v>
      </c>
      <c r="G1598" s="46"/>
    </row>
    <row r="1599" spans="1:7">
      <c r="A1599" s="47"/>
      <c r="B1599" s="47"/>
      <c r="C1599" s="47"/>
      <c r="D1599" s="77"/>
      <c r="E1599" s="77"/>
      <c r="F1599" s="79" t="e">
        <f t="shared" si="67"/>
        <v>#DIV/0!</v>
      </c>
      <c r="G1599" s="46"/>
    </row>
    <row r="1600" spans="1:7">
      <c r="A1600" s="47" t="s">
        <v>2808</v>
      </c>
      <c r="B1600" s="61" t="s">
        <v>2809</v>
      </c>
      <c r="C1600" s="60" t="s">
        <v>2810</v>
      </c>
      <c r="D1600" s="77">
        <v>20870</v>
      </c>
      <c r="E1600" s="77">
        <f>D1600*0.95</f>
        <v>19826.5</v>
      </c>
      <c r="F1600" s="79">
        <f t="shared" si="67"/>
        <v>0.05</v>
      </c>
      <c r="G1600" s="46"/>
    </row>
    <row r="1601" spans="1:7">
      <c r="A1601" s="47" t="s">
        <v>2808</v>
      </c>
      <c r="B1601" s="61" t="s">
        <v>2811</v>
      </c>
      <c r="C1601" s="60" t="s">
        <v>2812</v>
      </c>
      <c r="D1601" s="77">
        <v>9080</v>
      </c>
      <c r="E1601" s="77">
        <f>D1601*0.95</f>
        <v>8626</v>
      </c>
      <c r="F1601" s="79">
        <f t="shared" si="67"/>
        <v>0.05</v>
      </c>
      <c r="G1601" s="46"/>
    </row>
    <row r="1602" spans="1:7">
      <c r="A1602" s="47" t="s">
        <v>2808</v>
      </c>
      <c r="B1602" s="70" t="s">
        <v>2813</v>
      </c>
      <c r="C1602" s="66" t="s">
        <v>2814</v>
      </c>
      <c r="D1602" s="77">
        <v>189000</v>
      </c>
      <c r="E1602" s="77">
        <v>189000</v>
      </c>
      <c r="F1602" s="79">
        <f t="shared" si="67"/>
        <v>0</v>
      </c>
      <c r="G1602" s="46"/>
    </row>
    <row r="1603" spans="1:7">
      <c r="A1603" s="47" t="s">
        <v>2808</v>
      </c>
      <c r="B1603" s="61" t="s">
        <v>2815</v>
      </c>
      <c r="C1603" s="49" t="s">
        <v>2816</v>
      </c>
      <c r="D1603" s="77">
        <v>111540</v>
      </c>
      <c r="E1603" s="77">
        <f>D1603*0.93</f>
        <v>103732.20000000001</v>
      </c>
      <c r="F1603" s="79">
        <f t="shared" si="67"/>
        <v>6.9999999999999896E-2</v>
      </c>
      <c r="G1603" s="46"/>
    </row>
    <row r="1604" spans="1:7">
      <c r="A1604" s="47" t="s">
        <v>2808</v>
      </c>
      <c r="B1604" s="50" t="s">
        <v>2817</v>
      </c>
      <c r="C1604" s="56" t="s">
        <v>2818</v>
      </c>
      <c r="D1604" s="77">
        <v>107300</v>
      </c>
      <c r="E1604" s="77">
        <f>D1604*0.95</f>
        <v>101935</v>
      </c>
      <c r="F1604" s="79">
        <f t="shared" si="67"/>
        <v>0.05</v>
      </c>
      <c r="G1604" s="46" t="s">
        <v>3439</v>
      </c>
    </row>
    <row r="1605" spans="1:7">
      <c r="A1605" s="47" t="s">
        <v>2808</v>
      </c>
      <c r="B1605" s="60" t="s">
        <v>2819</v>
      </c>
      <c r="C1605" s="60" t="s">
        <v>2819</v>
      </c>
      <c r="D1605" s="77">
        <v>450000</v>
      </c>
      <c r="E1605" s="77">
        <v>435000</v>
      </c>
      <c r="F1605" s="79">
        <f t="shared" si="67"/>
        <v>3.3333333333333333E-2</v>
      </c>
      <c r="G1605" s="46"/>
    </row>
    <row r="1606" spans="1:7">
      <c r="A1606" s="47" t="s">
        <v>2808</v>
      </c>
      <c r="B1606" s="61" t="s">
        <v>2820</v>
      </c>
      <c r="C1606" s="66" t="s">
        <v>2820</v>
      </c>
      <c r="D1606" s="77">
        <v>45000</v>
      </c>
      <c r="E1606" s="77">
        <v>44000</v>
      </c>
      <c r="F1606" s="79">
        <f t="shared" si="67"/>
        <v>2.2222222222222223E-2</v>
      </c>
      <c r="G1606" s="46"/>
    </row>
    <row r="1607" spans="1:7">
      <c r="A1607" s="47" t="s">
        <v>2808</v>
      </c>
      <c r="B1607" s="50"/>
      <c r="C1607" s="47" t="s">
        <v>2821</v>
      </c>
      <c r="D1607" s="77">
        <v>135000</v>
      </c>
      <c r="E1607" s="77">
        <v>128250</v>
      </c>
      <c r="F1607" s="79">
        <f t="shared" si="67"/>
        <v>0.05</v>
      </c>
      <c r="G1607" s="46">
        <v>114400</v>
      </c>
    </row>
    <row r="1608" spans="1:7">
      <c r="A1608" s="47" t="s">
        <v>2808</v>
      </c>
      <c r="B1608" s="50" t="s">
        <v>2822</v>
      </c>
      <c r="C1608" s="47" t="s">
        <v>2823</v>
      </c>
      <c r="D1608" s="77">
        <v>300000</v>
      </c>
      <c r="E1608" s="77">
        <v>260000</v>
      </c>
      <c r="F1608" s="79">
        <f t="shared" si="67"/>
        <v>0.13333333333333333</v>
      </c>
      <c r="G1608" s="46"/>
    </row>
    <row r="1609" spans="1:7">
      <c r="A1609" s="47"/>
      <c r="B1609" s="47"/>
      <c r="C1609" s="47"/>
      <c r="D1609" s="77"/>
      <c r="E1609" s="77"/>
      <c r="F1609" s="79" t="e">
        <f t="shared" si="67"/>
        <v>#DIV/0!</v>
      </c>
      <c r="G1609" s="46"/>
    </row>
    <row r="1610" spans="1:7">
      <c r="A1610" s="47" t="s">
        <v>2824</v>
      </c>
      <c r="B1610" s="47" t="s">
        <v>2825</v>
      </c>
      <c r="C1610" s="47" t="s">
        <v>2826</v>
      </c>
      <c r="D1610" s="77">
        <v>45000</v>
      </c>
      <c r="E1610" s="77">
        <v>30000</v>
      </c>
      <c r="F1610" s="79">
        <f t="shared" si="67"/>
        <v>0.33333333333333331</v>
      </c>
      <c r="G1610" s="46"/>
    </row>
    <row r="1611" spans="1:7">
      <c r="A1611" s="47" t="s">
        <v>2824</v>
      </c>
      <c r="B1611" s="47" t="s">
        <v>2825</v>
      </c>
      <c r="C1611" s="47" t="s">
        <v>2827</v>
      </c>
      <c r="D1611" s="77">
        <v>50000</v>
      </c>
      <c r="E1611" s="77">
        <v>33000</v>
      </c>
      <c r="F1611" s="79">
        <f t="shared" si="67"/>
        <v>0.34</v>
      </c>
      <c r="G1611" s="46"/>
    </row>
    <row r="1612" spans="1:7">
      <c r="A1612" s="47" t="s">
        <v>2824</v>
      </c>
      <c r="B1612" s="47" t="s">
        <v>2828</v>
      </c>
      <c r="C1612" s="47" t="s">
        <v>2829</v>
      </c>
      <c r="D1612" s="77">
        <v>80000</v>
      </c>
      <c r="E1612" s="77">
        <v>39400</v>
      </c>
      <c r="F1612" s="79">
        <f t="shared" si="67"/>
        <v>0.50749999999999995</v>
      </c>
      <c r="G1612" s="46"/>
    </row>
    <row r="1613" spans="1:7">
      <c r="A1613" s="47"/>
      <c r="B1613" s="47"/>
      <c r="C1613" s="47"/>
      <c r="D1613" s="77"/>
      <c r="E1613" s="77"/>
      <c r="F1613" s="79"/>
      <c r="G1613" s="46"/>
    </row>
    <row r="1614" spans="1:7">
      <c r="A1614" s="47" t="s">
        <v>2830</v>
      </c>
      <c r="B1614" s="50" t="s">
        <v>2831</v>
      </c>
      <c r="C1614" s="47" t="s">
        <v>2832</v>
      </c>
      <c r="D1614" s="77">
        <v>5090</v>
      </c>
      <c r="E1614" s="77">
        <f>D1614*0.93</f>
        <v>4733.7</v>
      </c>
      <c r="F1614" s="79">
        <f t="shared" si="67"/>
        <v>7.0000000000000034E-2</v>
      </c>
      <c r="G1614" s="46" t="s">
        <v>3368</v>
      </c>
    </row>
    <row r="1615" spans="1:7">
      <c r="A1615" s="47" t="s">
        <v>2830</v>
      </c>
      <c r="B1615" s="50" t="s">
        <v>2833</v>
      </c>
      <c r="C1615" s="47" t="s">
        <v>2832</v>
      </c>
      <c r="D1615" s="77">
        <v>19770</v>
      </c>
      <c r="E1615" s="77">
        <f t="shared" ref="E1615:E1616" si="68">D1615*0.93</f>
        <v>18386.100000000002</v>
      </c>
      <c r="F1615" s="79">
        <f t="shared" si="67"/>
        <v>6.9999999999999896E-2</v>
      </c>
      <c r="G1615" s="46" t="s">
        <v>247</v>
      </c>
    </row>
    <row r="1616" spans="1:7">
      <c r="A1616" s="47" t="s">
        <v>2830</v>
      </c>
      <c r="B1616" s="50" t="s">
        <v>2834</v>
      </c>
      <c r="C1616" s="47" t="s">
        <v>2835</v>
      </c>
      <c r="D1616" s="77">
        <v>10690</v>
      </c>
      <c r="E1616" s="77">
        <f t="shared" si="68"/>
        <v>9941.7000000000007</v>
      </c>
      <c r="F1616" s="79">
        <f t="shared" si="67"/>
        <v>6.9999999999999937E-2</v>
      </c>
      <c r="G1616" s="46" t="s">
        <v>248</v>
      </c>
    </row>
    <row r="1617" spans="1:7">
      <c r="A1617" s="47"/>
      <c r="B1617" s="47"/>
      <c r="C1617" s="47"/>
      <c r="D1617" s="77"/>
      <c r="E1617" s="77"/>
      <c r="F1617" s="79" t="e">
        <f t="shared" si="67"/>
        <v>#DIV/0!</v>
      </c>
      <c r="G1617" s="46"/>
    </row>
    <row r="1618" spans="1:7">
      <c r="A1618" s="64" t="s">
        <v>2836</v>
      </c>
      <c r="B1618" s="64" t="s">
        <v>171</v>
      </c>
      <c r="C1618" s="64" t="s">
        <v>172</v>
      </c>
      <c r="D1618" s="77">
        <v>935580</v>
      </c>
      <c r="E1618" s="77">
        <f>D1618*0.95</f>
        <v>888801</v>
      </c>
      <c r="F1618" s="79">
        <f t="shared" si="67"/>
        <v>0.05</v>
      </c>
      <c r="G1618" s="46"/>
    </row>
    <row r="1619" spans="1:7">
      <c r="A1619" s="64" t="s">
        <v>2836</v>
      </c>
      <c r="B1619" s="64" t="s">
        <v>173</v>
      </c>
      <c r="C1619" s="64" t="s">
        <v>174</v>
      </c>
      <c r="D1619" s="77">
        <v>258150</v>
      </c>
      <c r="E1619" s="77">
        <f t="shared" ref="E1619:E1626" si="69">D1619*0.95</f>
        <v>245242.5</v>
      </c>
      <c r="F1619" s="79">
        <f t="shared" si="67"/>
        <v>0.05</v>
      </c>
      <c r="G1619" s="80"/>
    </row>
    <row r="1620" spans="1:7">
      <c r="A1620" s="64" t="s">
        <v>2836</v>
      </c>
      <c r="B1620" s="64" t="s">
        <v>175</v>
      </c>
      <c r="C1620" s="64" t="s">
        <v>176</v>
      </c>
      <c r="D1620" s="77">
        <v>115710</v>
      </c>
      <c r="E1620" s="77">
        <f t="shared" si="69"/>
        <v>109924.5</v>
      </c>
      <c r="F1620" s="79">
        <f t="shared" si="67"/>
        <v>0.05</v>
      </c>
      <c r="G1620" s="46"/>
    </row>
    <row r="1621" spans="1:7">
      <c r="A1621" s="64" t="s">
        <v>2836</v>
      </c>
      <c r="B1621" s="64" t="s">
        <v>2837</v>
      </c>
      <c r="C1621" s="64" t="s">
        <v>2838</v>
      </c>
      <c r="D1621" s="77">
        <v>177910</v>
      </c>
      <c r="E1621" s="77">
        <f t="shared" si="69"/>
        <v>169014.5</v>
      </c>
      <c r="F1621" s="79">
        <f t="shared" si="67"/>
        <v>0.05</v>
      </c>
      <c r="G1621" s="46"/>
    </row>
    <row r="1622" spans="1:7">
      <c r="A1622" s="64" t="s">
        <v>2836</v>
      </c>
      <c r="B1622" s="64" t="s">
        <v>2839</v>
      </c>
      <c r="C1622" s="64" t="s">
        <v>2840</v>
      </c>
      <c r="D1622" s="77">
        <v>184750</v>
      </c>
      <c r="E1622" s="77">
        <f t="shared" si="69"/>
        <v>175512.5</v>
      </c>
      <c r="F1622" s="79">
        <f t="shared" si="67"/>
        <v>0.05</v>
      </c>
      <c r="G1622" s="46"/>
    </row>
    <row r="1623" spans="1:7">
      <c r="A1623" s="64" t="s">
        <v>2836</v>
      </c>
      <c r="B1623" s="64" t="s">
        <v>2841</v>
      </c>
      <c r="C1623" s="64" t="s">
        <v>2842</v>
      </c>
      <c r="D1623" s="77">
        <v>219470</v>
      </c>
      <c r="E1623" s="77">
        <f t="shared" si="69"/>
        <v>208496.5</v>
      </c>
      <c r="F1623" s="79">
        <f t="shared" si="67"/>
        <v>0.05</v>
      </c>
      <c r="G1623" s="46"/>
    </row>
    <row r="1624" spans="1:7">
      <c r="A1624" s="64" t="s">
        <v>2836</v>
      </c>
      <c r="B1624" s="64" t="s">
        <v>2843</v>
      </c>
      <c r="C1624" s="64" t="s">
        <v>2844</v>
      </c>
      <c r="D1624" s="77">
        <v>219470</v>
      </c>
      <c r="E1624" s="77">
        <f t="shared" si="69"/>
        <v>208496.5</v>
      </c>
      <c r="F1624" s="79">
        <f t="shared" si="67"/>
        <v>0.05</v>
      </c>
      <c r="G1624" s="46"/>
    </row>
    <row r="1625" spans="1:7">
      <c r="A1625" s="64" t="s">
        <v>2836</v>
      </c>
      <c r="B1625" s="64" t="s">
        <v>2845</v>
      </c>
      <c r="C1625" s="64" t="s">
        <v>2846</v>
      </c>
      <c r="D1625" s="77">
        <v>219470</v>
      </c>
      <c r="E1625" s="77">
        <f t="shared" si="69"/>
        <v>208496.5</v>
      </c>
      <c r="F1625" s="79">
        <f t="shared" si="67"/>
        <v>0.05</v>
      </c>
      <c r="G1625" s="46"/>
    </row>
    <row r="1626" spans="1:7">
      <c r="A1626" s="64" t="s">
        <v>2836</v>
      </c>
      <c r="B1626" s="64" t="s">
        <v>2847</v>
      </c>
      <c r="C1626" s="64" t="s">
        <v>2493</v>
      </c>
      <c r="D1626" s="77">
        <v>93260</v>
      </c>
      <c r="E1626" s="77">
        <f t="shared" si="69"/>
        <v>88597</v>
      </c>
      <c r="F1626" s="79">
        <f t="shared" si="67"/>
        <v>0.05</v>
      </c>
      <c r="G1626" s="46"/>
    </row>
    <row r="1627" spans="1:7">
      <c r="A1627" s="64" t="s">
        <v>2836</v>
      </c>
      <c r="B1627" s="64" t="s">
        <v>2848</v>
      </c>
      <c r="C1627" s="64" t="s">
        <v>2849</v>
      </c>
      <c r="D1627" s="77">
        <v>114040</v>
      </c>
      <c r="E1627" s="77">
        <f t="shared" ref="E1627:E1632" si="70">D1627*0.9</f>
        <v>102636</v>
      </c>
      <c r="F1627" s="79">
        <f t="shared" si="67"/>
        <v>0.1</v>
      </c>
      <c r="G1627" s="46"/>
    </row>
    <row r="1628" spans="1:7">
      <c r="A1628" s="64" t="s">
        <v>2836</v>
      </c>
      <c r="B1628" s="64" t="s">
        <v>2850</v>
      </c>
      <c r="C1628" s="64" t="s">
        <v>2851</v>
      </c>
      <c r="D1628" s="77">
        <v>1128370</v>
      </c>
      <c r="E1628" s="77">
        <f t="shared" si="70"/>
        <v>1015533</v>
      </c>
      <c r="F1628" s="79">
        <f t="shared" si="67"/>
        <v>0.1</v>
      </c>
      <c r="G1628" s="46"/>
    </row>
    <row r="1629" spans="1:7">
      <c r="A1629" s="64" t="s">
        <v>2836</v>
      </c>
      <c r="B1629" s="64" t="s">
        <v>2852</v>
      </c>
      <c r="C1629" s="64" t="s">
        <v>2853</v>
      </c>
      <c r="D1629" s="77">
        <v>459000</v>
      </c>
      <c r="E1629" s="77">
        <f t="shared" si="70"/>
        <v>413100</v>
      </c>
      <c r="F1629" s="79">
        <f t="shared" si="67"/>
        <v>0.1</v>
      </c>
      <c r="G1629" s="46"/>
    </row>
    <row r="1630" spans="1:7">
      <c r="A1630" s="64" t="s">
        <v>2836</v>
      </c>
      <c r="B1630" s="64" t="s">
        <v>2854</v>
      </c>
      <c r="C1630" s="64" t="s">
        <v>2855</v>
      </c>
      <c r="D1630" s="77">
        <v>527450</v>
      </c>
      <c r="E1630" s="77">
        <f t="shared" si="70"/>
        <v>474705</v>
      </c>
      <c r="F1630" s="79">
        <f t="shared" si="67"/>
        <v>0.1</v>
      </c>
      <c r="G1630" s="46"/>
    </row>
    <row r="1631" spans="1:7">
      <c r="A1631" s="64" t="s">
        <v>2836</v>
      </c>
      <c r="B1631" s="64" t="s">
        <v>2856</v>
      </c>
      <c r="C1631" s="64" t="s">
        <v>2857</v>
      </c>
      <c r="D1631" s="77">
        <v>194520</v>
      </c>
      <c r="E1631" s="77">
        <f t="shared" si="70"/>
        <v>175068</v>
      </c>
      <c r="F1631" s="79">
        <f t="shared" si="67"/>
        <v>0.1</v>
      </c>
      <c r="G1631" s="46"/>
    </row>
    <row r="1632" spans="1:7">
      <c r="A1632" s="64" t="s">
        <v>2836</v>
      </c>
      <c r="B1632" s="64" t="s">
        <v>2858</v>
      </c>
      <c r="C1632" s="64" t="s">
        <v>155</v>
      </c>
      <c r="D1632" s="103">
        <v>183790</v>
      </c>
      <c r="E1632" s="77">
        <f t="shared" si="70"/>
        <v>165411</v>
      </c>
      <c r="F1632" s="79">
        <f t="shared" si="67"/>
        <v>0.1</v>
      </c>
      <c r="G1632" s="46"/>
    </row>
    <row r="1633" spans="1:7">
      <c r="A1633" s="47"/>
      <c r="B1633" s="47"/>
      <c r="C1633" s="47"/>
      <c r="D1633" s="97"/>
      <c r="E1633" s="97"/>
      <c r="F1633" s="79" t="e">
        <f t="shared" si="67"/>
        <v>#DIV/0!</v>
      </c>
      <c r="G1633" s="46"/>
    </row>
    <row r="1634" spans="1:7">
      <c r="A1634" s="47" t="s">
        <v>2859</v>
      </c>
      <c r="B1634" s="47" t="s">
        <v>2860</v>
      </c>
      <c r="C1634" s="47" t="s">
        <v>2860</v>
      </c>
      <c r="D1634" s="77">
        <v>62700</v>
      </c>
      <c r="E1634" s="77">
        <v>62700</v>
      </c>
      <c r="F1634" s="79">
        <f t="shared" si="67"/>
        <v>0</v>
      </c>
      <c r="G1634" s="46"/>
    </row>
    <row r="1635" spans="1:7">
      <c r="A1635" s="47" t="s">
        <v>2859</v>
      </c>
      <c r="B1635" s="47" t="s">
        <v>2861</v>
      </c>
      <c r="C1635" s="47" t="s">
        <v>2861</v>
      </c>
      <c r="D1635" s="77">
        <v>177650</v>
      </c>
      <c r="E1635" s="77">
        <v>177650</v>
      </c>
      <c r="F1635" s="79">
        <f t="shared" si="67"/>
        <v>0</v>
      </c>
      <c r="G1635" s="46"/>
    </row>
    <row r="1636" spans="1:7">
      <c r="A1636" s="47" t="s">
        <v>2859</v>
      </c>
      <c r="B1636" s="47" t="s">
        <v>2862</v>
      </c>
      <c r="C1636" s="47" t="s">
        <v>2863</v>
      </c>
      <c r="D1636" s="77">
        <v>1650000</v>
      </c>
      <c r="E1636" s="77">
        <v>1500000</v>
      </c>
      <c r="F1636" s="79">
        <f t="shared" si="67"/>
        <v>9.0909090909090912E-2</v>
      </c>
      <c r="G1636" s="64"/>
    </row>
    <row r="1637" spans="1:7">
      <c r="A1637" s="47" t="s">
        <v>2859</v>
      </c>
      <c r="B1637" s="47" t="s">
        <v>2864</v>
      </c>
      <c r="C1637" s="47" t="s">
        <v>2865</v>
      </c>
      <c r="D1637" s="77">
        <v>300000</v>
      </c>
      <c r="E1637" s="77">
        <v>275000</v>
      </c>
      <c r="F1637" s="79">
        <f t="shared" si="67"/>
        <v>8.3333333333333329E-2</v>
      </c>
      <c r="G1637" s="64"/>
    </row>
    <row r="1638" spans="1:7">
      <c r="A1638" s="47" t="s">
        <v>2859</v>
      </c>
      <c r="B1638" s="47" t="s">
        <v>221</v>
      </c>
      <c r="C1638" s="47" t="s">
        <v>222</v>
      </c>
      <c r="D1638" s="77">
        <v>10000</v>
      </c>
      <c r="E1638" s="77">
        <v>10000</v>
      </c>
      <c r="F1638" s="79">
        <f t="shared" si="67"/>
        <v>0</v>
      </c>
      <c r="G1638" s="64"/>
    </row>
    <row r="1639" spans="1:7">
      <c r="A1639" s="47" t="s">
        <v>2859</v>
      </c>
      <c r="B1639" s="47" t="s">
        <v>2866</v>
      </c>
      <c r="C1639" s="47" t="s">
        <v>2867</v>
      </c>
      <c r="D1639" s="77">
        <v>62500</v>
      </c>
      <c r="E1639" s="77">
        <v>62500</v>
      </c>
      <c r="F1639" s="79">
        <f t="shared" si="67"/>
        <v>0</v>
      </c>
      <c r="G1639" s="64"/>
    </row>
    <row r="1640" spans="1:7">
      <c r="A1640" s="47" t="s">
        <v>2859</v>
      </c>
      <c r="B1640" s="47" t="s">
        <v>2868</v>
      </c>
      <c r="C1640" s="47" t="s">
        <v>2869</v>
      </c>
      <c r="D1640" s="77">
        <v>700000</v>
      </c>
      <c r="E1640" s="77">
        <v>700000</v>
      </c>
      <c r="F1640" s="79">
        <f t="shared" si="67"/>
        <v>0</v>
      </c>
      <c r="G1640" s="64" t="s">
        <v>249</v>
      </c>
    </row>
    <row r="1641" spans="1:7">
      <c r="A1641" s="47" t="s">
        <v>2859</v>
      </c>
      <c r="B1641" s="75" t="s">
        <v>2870</v>
      </c>
      <c r="C1641" s="75" t="s">
        <v>2871</v>
      </c>
      <c r="D1641" s="77">
        <v>65000</v>
      </c>
      <c r="E1641" s="77">
        <v>55000</v>
      </c>
      <c r="F1641" s="79">
        <f t="shared" si="67"/>
        <v>0.15384615384615385</v>
      </c>
      <c r="G1641" s="202" t="s">
        <v>3440</v>
      </c>
    </row>
    <row r="1642" spans="1:7">
      <c r="A1642" s="191" t="s">
        <v>2859</v>
      </c>
      <c r="B1642" s="69" t="s">
        <v>2872</v>
      </c>
      <c r="C1642" s="49" t="s">
        <v>2873</v>
      </c>
      <c r="D1642" s="77">
        <v>350000</v>
      </c>
      <c r="E1642" s="77">
        <v>297000</v>
      </c>
      <c r="F1642" s="203">
        <f t="shared" si="67"/>
        <v>0.15142857142857144</v>
      </c>
      <c r="G1642" s="204" t="s">
        <v>3441</v>
      </c>
    </row>
    <row r="1643" spans="1:7">
      <c r="A1643" s="47"/>
      <c r="B1643" s="192"/>
      <c r="C1643" s="192"/>
      <c r="D1643" s="77"/>
      <c r="E1643" s="77"/>
      <c r="F1643" s="79" t="e">
        <f t="shared" si="67"/>
        <v>#DIV/0!</v>
      </c>
      <c r="G1643" s="205"/>
    </row>
    <row r="1644" spans="1:7">
      <c r="A1644" s="47" t="s">
        <v>2874</v>
      </c>
      <c r="B1644" s="47" t="s">
        <v>2875</v>
      </c>
      <c r="C1644" s="47" t="s">
        <v>2876</v>
      </c>
      <c r="D1644" s="77">
        <v>150000</v>
      </c>
      <c r="E1644" s="77">
        <v>120000</v>
      </c>
      <c r="F1644" s="79">
        <f t="shared" si="67"/>
        <v>0.2</v>
      </c>
      <c r="G1644" s="46"/>
    </row>
    <row r="1645" spans="1:7">
      <c r="A1645" s="47"/>
      <c r="B1645" s="47"/>
      <c r="C1645" s="47"/>
      <c r="D1645" s="77"/>
      <c r="E1645" s="77"/>
      <c r="F1645" s="79" t="e">
        <f t="shared" si="67"/>
        <v>#DIV/0!</v>
      </c>
      <c r="G1645" s="46"/>
    </row>
    <row r="1646" spans="1:7">
      <c r="A1646" s="47" t="s">
        <v>2877</v>
      </c>
      <c r="B1646" s="50" t="s">
        <v>2878</v>
      </c>
      <c r="C1646" s="47" t="s">
        <v>2879</v>
      </c>
      <c r="D1646" s="77">
        <v>1133000</v>
      </c>
      <c r="E1646" s="77">
        <f t="shared" ref="E1646:E1662" si="71">D1646*0.9</f>
        <v>1019700</v>
      </c>
      <c r="F1646" s="79">
        <f t="shared" si="67"/>
        <v>0.1</v>
      </c>
      <c r="G1646" s="46"/>
    </row>
    <row r="1647" spans="1:7">
      <c r="A1647" s="47" t="s">
        <v>2877</v>
      </c>
      <c r="B1647" s="50" t="s">
        <v>2880</v>
      </c>
      <c r="C1647" s="47" t="s">
        <v>2631</v>
      </c>
      <c r="D1647" s="77">
        <v>1398500</v>
      </c>
      <c r="E1647" s="77">
        <f t="shared" si="71"/>
        <v>1258650</v>
      </c>
      <c r="F1647" s="79">
        <f t="shared" si="67"/>
        <v>0.1</v>
      </c>
      <c r="G1647" s="46"/>
    </row>
    <row r="1648" spans="1:7">
      <c r="A1648" s="47" t="s">
        <v>2877</v>
      </c>
      <c r="B1648" s="50" t="s">
        <v>2881</v>
      </c>
      <c r="C1648" s="47" t="s">
        <v>2882</v>
      </c>
      <c r="D1648" s="77">
        <v>516620</v>
      </c>
      <c r="E1648" s="77">
        <f t="shared" si="71"/>
        <v>464958</v>
      </c>
      <c r="F1648" s="79">
        <f t="shared" si="67"/>
        <v>0.1</v>
      </c>
      <c r="G1648" s="46"/>
    </row>
    <row r="1649" spans="1:7">
      <c r="A1649" s="47" t="s">
        <v>2877</v>
      </c>
      <c r="B1649" s="50" t="s">
        <v>2883</v>
      </c>
      <c r="C1649" s="47" t="s">
        <v>212</v>
      </c>
      <c r="D1649" s="77">
        <v>196390</v>
      </c>
      <c r="E1649" s="77">
        <f t="shared" si="71"/>
        <v>176751</v>
      </c>
      <c r="F1649" s="79">
        <f t="shared" si="67"/>
        <v>0.1</v>
      </c>
      <c r="G1649" s="46"/>
    </row>
    <row r="1650" spans="1:7">
      <c r="A1650" s="47" t="s">
        <v>2877</v>
      </c>
      <c r="B1650" s="50" t="s">
        <v>2884</v>
      </c>
      <c r="C1650" s="47" t="s">
        <v>1958</v>
      </c>
      <c r="D1650" s="77">
        <v>196390</v>
      </c>
      <c r="E1650" s="77">
        <f t="shared" si="71"/>
        <v>176751</v>
      </c>
      <c r="F1650" s="79">
        <f t="shared" si="67"/>
        <v>0.1</v>
      </c>
      <c r="G1650" s="46"/>
    </row>
    <row r="1651" spans="1:7">
      <c r="A1651" s="47" t="s">
        <v>2877</v>
      </c>
      <c r="B1651" s="50" t="s">
        <v>2885</v>
      </c>
      <c r="C1651" s="47" t="s">
        <v>1940</v>
      </c>
      <c r="D1651" s="77">
        <v>184750</v>
      </c>
      <c r="E1651" s="77">
        <f t="shared" si="71"/>
        <v>166275</v>
      </c>
      <c r="F1651" s="79">
        <f t="shared" si="67"/>
        <v>0.1</v>
      </c>
      <c r="G1651" s="47" t="s">
        <v>3442</v>
      </c>
    </row>
    <row r="1652" spans="1:7">
      <c r="A1652" s="47" t="s">
        <v>2877</v>
      </c>
      <c r="B1652" s="50" t="s">
        <v>2886</v>
      </c>
      <c r="C1652" s="47" t="s">
        <v>2887</v>
      </c>
      <c r="D1652" s="77">
        <v>184750</v>
      </c>
      <c r="E1652" s="77">
        <f t="shared" si="71"/>
        <v>166275</v>
      </c>
      <c r="F1652" s="79">
        <f t="shared" si="67"/>
        <v>0.1</v>
      </c>
      <c r="G1652" s="46"/>
    </row>
    <row r="1653" spans="1:7">
      <c r="A1653" s="47" t="s">
        <v>2877</v>
      </c>
      <c r="B1653" s="50" t="s">
        <v>2888</v>
      </c>
      <c r="C1653" s="47" t="s">
        <v>2889</v>
      </c>
      <c r="D1653" s="77">
        <v>177910</v>
      </c>
      <c r="E1653" s="77">
        <f t="shared" si="71"/>
        <v>160119</v>
      </c>
      <c r="F1653" s="79">
        <f t="shared" si="67"/>
        <v>0.1</v>
      </c>
      <c r="G1653" s="46"/>
    </row>
    <row r="1654" spans="1:7">
      <c r="A1654" s="47" t="s">
        <v>2877</v>
      </c>
      <c r="B1654" s="50" t="s">
        <v>2890</v>
      </c>
      <c r="C1654" s="47" t="s">
        <v>2891</v>
      </c>
      <c r="D1654" s="77">
        <v>184750</v>
      </c>
      <c r="E1654" s="77">
        <f t="shared" si="71"/>
        <v>166275</v>
      </c>
      <c r="F1654" s="79">
        <f t="shared" si="67"/>
        <v>0.1</v>
      </c>
      <c r="G1654" s="46"/>
    </row>
    <row r="1655" spans="1:7">
      <c r="A1655" s="47" t="s">
        <v>2877</v>
      </c>
      <c r="B1655" s="50" t="s">
        <v>2892</v>
      </c>
      <c r="C1655" s="47" t="s">
        <v>156</v>
      </c>
      <c r="D1655" s="77">
        <v>219470</v>
      </c>
      <c r="E1655" s="77">
        <f t="shared" si="71"/>
        <v>197523</v>
      </c>
      <c r="F1655" s="79">
        <f t="shared" si="67"/>
        <v>0.1</v>
      </c>
      <c r="G1655" s="46"/>
    </row>
    <row r="1656" spans="1:7">
      <c r="A1656" s="47" t="s">
        <v>2877</v>
      </c>
      <c r="B1656" s="50" t="s">
        <v>2893</v>
      </c>
      <c r="C1656" s="47" t="s">
        <v>2894</v>
      </c>
      <c r="D1656" s="77">
        <v>219470</v>
      </c>
      <c r="E1656" s="77">
        <f t="shared" si="71"/>
        <v>197523</v>
      </c>
      <c r="F1656" s="79">
        <f t="shared" si="67"/>
        <v>0.1</v>
      </c>
      <c r="G1656" s="46"/>
    </row>
    <row r="1657" spans="1:7">
      <c r="A1657" s="47" t="s">
        <v>2877</v>
      </c>
      <c r="B1657" s="50" t="s">
        <v>2895</v>
      </c>
      <c r="C1657" s="47" t="s">
        <v>2894</v>
      </c>
      <c r="D1657" s="77">
        <v>219470</v>
      </c>
      <c r="E1657" s="77">
        <f t="shared" si="71"/>
        <v>197523</v>
      </c>
      <c r="F1657" s="79">
        <f>(D1657-E1657)/D1657</f>
        <v>0.1</v>
      </c>
      <c r="G1657" s="46"/>
    </row>
    <row r="1658" spans="1:7">
      <c r="A1658" s="47" t="s">
        <v>2877</v>
      </c>
      <c r="B1658" s="50" t="s">
        <v>2896</v>
      </c>
      <c r="C1658" s="47" t="s">
        <v>2897</v>
      </c>
      <c r="D1658" s="77">
        <v>93260</v>
      </c>
      <c r="E1658" s="77">
        <f t="shared" si="71"/>
        <v>83934</v>
      </c>
      <c r="F1658" s="79">
        <f t="shared" si="67"/>
        <v>0.1</v>
      </c>
      <c r="G1658" s="46"/>
    </row>
    <row r="1659" spans="1:7">
      <c r="A1659" s="47" t="s">
        <v>2877</v>
      </c>
      <c r="B1659" s="50" t="s">
        <v>2898</v>
      </c>
      <c r="C1659" s="47" t="s">
        <v>2899</v>
      </c>
      <c r="D1659" s="77">
        <v>56180</v>
      </c>
      <c r="E1659" s="77">
        <f t="shared" si="71"/>
        <v>50562</v>
      </c>
      <c r="F1659" s="79">
        <f t="shared" si="67"/>
        <v>0.1</v>
      </c>
      <c r="G1659" s="46"/>
    </row>
    <row r="1660" spans="1:7">
      <c r="A1660" s="47" t="s">
        <v>2877</v>
      </c>
      <c r="B1660" s="50" t="s">
        <v>2900</v>
      </c>
      <c r="C1660" s="47" t="s">
        <v>2901</v>
      </c>
      <c r="D1660" s="77">
        <v>863400</v>
      </c>
      <c r="E1660" s="77">
        <f t="shared" si="71"/>
        <v>777060</v>
      </c>
      <c r="F1660" s="79">
        <f t="shared" si="67"/>
        <v>0.1</v>
      </c>
      <c r="G1660" s="46"/>
    </row>
    <row r="1661" spans="1:7">
      <c r="A1661" s="47" t="s">
        <v>2877</v>
      </c>
      <c r="B1661" s="50" t="s">
        <v>2902</v>
      </c>
      <c r="C1661" s="47" t="s">
        <v>2903</v>
      </c>
      <c r="D1661" s="77">
        <v>142790</v>
      </c>
      <c r="E1661" s="77">
        <f t="shared" si="71"/>
        <v>128511</v>
      </c>
      <c r="F1661" s="79">
        <f t="shared" si="67"/>
        <v>0.1</v>
      </c>
      <c r="G1661" s="46"/>
    </row>
    <row r="1662" spans="1:7">
      <c r="A1662" s="47" t="s">
        <v>2877</v>
      </c>
      <c r="B1662" s="50" t="s">
        <v>2904</v>
      </c>
      <c r="C1662" s="47" t="s">
        <v>157</v>
      </c>
      <c r="D1662" s="77">
        <v>19820</v>
      </c>
      <c r="E1662" s="77">
        <f t="shared" si="71"/>
        <v>17838</v>
      </c>
      <c r="F1662" s="79">
        <f t="shared" si="67"/>
        <v>0.1</v>
      </c>
      <c r="G1662" s="46"/>
    </row>
    <row r="1663" spans="1:7">
      <c r="A1663" s="47" t="s">
        <v>2877</v>
      </c>
      <c r="B1663" s="50" t="s">
        <v>1899</v>
      </c>
      <c r="C1663" s="47" t="s">
        <v>1900</v>
      </c>
      <c r="D1663" s="77">
        <v>102990</v>
      </c>
      <c r="E1663" s="77">
        <f>D1663*0.8</f>
        <v>82392</v>
      </c>
      <c r="F1663" s="79">
        <f t="shared" si="67"/>
        <v>0.2</v>
      </c>
      <c r="G1663" s="46"/>
    </row>
    <row r="1664" spans="1:7">
      <c r="A1664" s="47" t="s">
        <v>2877</v>
      </c>
      <c r="B1664" s="50" t="s">
        <v>2905</v>
      </c>
      <c r="C1664" s="47" t="s">
        <v>2906</v>
      </c>
      <c r="D1664" s="77">
        <v>133780</v>
      </c>
      <c r="E1664" s="77">
        <v>82392</v>
      </c>
      <c r="F1664" s="79">
        <f t="shared" si="67"/>
        <v>0.38412318732246975</v>
      </c>
      <c r="G1664" s="46"/>
    </row>
    <row r="1665" spans="1:7">
      <c r="A1665" s="47" t="s">
        <v>2877</v>
      </c>
      <c r="B1665" s="50" t="s">
        <v>2907</v>
      </c>
      <c r="C1665" s="47" t="s">
        <v>206</v>
      </c>
      <c r="D1665" s="77">
        <v>19020</v>
      </c>
      <c r="E1665" s="77">
        <f>D1665*0.77</f>
        <v>14645.4</v>
      </c>
      <c r="F1665" s="79">
        <f t="shared" ref="F1665:F1741" si="72">(D1665-E1665)/D1665</f>
        <v>0.23</v>
      </c>
      <c r="G1665" s="46"/>
    </row>
    <row r="1666" spans="1:7">
      <c r="A1666" s="47" t="s">
        <v>2877</v>
      </c>
      <c r="B1666" s="50" t="s">
        <v>2908</v>
      </c>
      <c r="C1666" s="47" t="s">
        <v>2909</v>
      </c>
      <c r="D1666" s="77">
        <v>73550</v>
      </c>
      <c r="E1666" s="77">
        <f>D1666*0.9</f>
        <v>66195</v>
      </c>
      <c r="F1666" s="79">
        <f t="shared" si="72"/>
        <v>0.1</v>
      </c>
      <c r="G1666" s="46"/>
    </row>
    <row r="1667" spans="1:7">
      <c r="A1667" s="47" t="s">
        <v>2877</v>
      </c>
      <c r="B1667" s="50" t="s">
        <v>2910</v>
      </c>
      <c r="C1667" s="47" t="s">
        <v>2911</v>
      </c>
      <c r="D1667" s="77">
        <v>211040</v>
      </c>
      <c r="E1667" s="77">
        <f>D1667*0.97</f>
        <v>204708.8</v>
      </c>
      <c r="F1667" s="79">
        <f t="shared" si="72"/>
        <v>3.0000000000000054E-2</v>
      </c>
      <c r="G1667" s="46"/>
    </row>
    <row r="1668" spans="1:7">
      <c r="A1668" s="47" t="s">
        <v>2877</v>
      </c>
      <c r="B1668" s="50" t="s">
        <v>2912</v>
      </c>
      <c r="C1668" s="47" t="s">
        <v>2913</v>
      </c>
      <c r="D1668" s="77">
        <v>211040</v>
      </c>
      <c r="E1668" s="77">
        <f>D1668*0.97</f>
        <v>204708.8</v>
      </c>
      <c r="F1668" s="79">
        <f t="shared" si="72"/>
        <v>3.0000000000000054E-2</v>
      </c>
      <c r="G1668" s="46"/>
    </row>
    <row r="1669" spans="1:7">
      <c r="A1669" s="47" t="s">
        <v>2877</v>
      </c>
      <c r="B1669" s="50" t="s">
        <v>2914</v>
      </c>
      <c r="C1669" s="47" t="s">
        <v>2915</v>
      </c>
      <c r="D1669" s="77">
        <v>55570</v>
      </c>
      <c r="E1669" s="77">
        <f>D1669*0.97</f>
        <v>53902.9</v>
      </c>
      <c r="F1669" s="79">
        <f t="shared" si="72"/>
        <v>2.9999999999999975E-2</v>
      </c>
      <c r="G1669" s="46"/>
    </row>
    <row r="1670" spans="1:7">
      <c r="A1670" s="47" t="s">
        <v>2877</v>
      </c>
      <c r="B1670" s="50" t="s">
        <v>2916</v>
      </c>
      <c r="C1670" s="47" t="s">
        <v>150</v>
      </c>
      <c r="D1670" s="77">
        <v>55570</v>
      </c>
      <c r="E1670" s="77">
        <f>D1670*0.9</f>
        <v>50013</v>
      </c>
      <c r="F1670" s="79">
        <f t="shared" si="72"/>
        <v>0.1</v>
      </c>
      <c r="G1670" s="46"/>
    </row>
    <row r="1671" spans="1:7">
      <c r="A1671" s="47" t="s">
        <v>2877</v>
      </c>
      <c r="B1671" s="50">
        <v>6033</v>
      </c>
      <c r="C1671" s="47" t="s">
        <v>213</v>
      </c>
      <c r="D1671" s="77">
        <v>180000</v>
      </c>
      <c r="E1671" s="77">
        <v>132000</v>
      </c>
      <c r="F1671" s="79">
        <f t="shared" si="72"/>
        <v>0.26666666666666666</v>
      </c>
      <c r="G1671" s="46"/>
    </row>
    <row r="1672" spans="1:7">
      <c r="A1672" s="47" t="s">
        <v>2877</v>
      </c>
      <c r="B1672" s="50">
        <v>6034</v>
      </c>
      <c r="C1672" s="47" t="s">
        <v>2917</v>
      </c>
      <c r="D1672" s="77">
        <v>180000</v>
      </c>
      <c r="E1672" s="77">
        <v>132000</v>
      </c>
      <c r="F1672" s="79">
        <f t="shared" si="72"/>
        <v>0.26666666666666666</v>
      </c>
      <c r="G1672" s="46"/>
    </row>
    <row r="1673" spans="1:7">
      <c r="A1673" s="47"/>
      <c r="B1673" s="47"/>
      <c r="C1673" s="47"/>
      <c r="D1673" s="77"/>
      <c r="E1673" s="77"/>
      <c r="F1673" s="79" t="e">
        <f t="shared" si="72"/>
        <v>#DIV/0!</v>
      </c>
      <c r="G1673" s="46"/>
    </row>
    <row r="1674" spans="1:7">
      <c r="A1674" s="47" t="s">
        <v>2918</v>
      </c>
      <c r="B1674" s="47"/>
      <c r="C1674" s="47" t="s">
        <v>2919</v>
      </c>
      <c r="D1674" s="77">
        <v>9900</v>
      </c>
      <c r="E1674" s="77">
        <v>6500</v>
      </c>
      <c r="F1674" s="79">
        <f t="shared" si="72"/>
        <v>0.34343434343434343</v>
      </c>
      <c r="G1674" s="46"/>
    </row>
    <row r="1675" spans="1:7">
      <c r="A1675" s="47" t="s">
        <v>2918</v>
      </c>
      <c r="B1675" s="47" t="s">
        <v>2920</v>
      </c>
      <c r="C1675" s="47" t="s">
        <v>138</v>
      </c>
      <c r="D1675" s="77">
        <v>792000</v>
      </c>
      <c r="E1675" s="77">
        <v>350000</v>
      </c>
      <c r="F1675" s="79">
        <f t="shared" si="72"/>
        <v>0.55808080808080807</v>
      </c>
      <c r="G1675" s="46"/>
    </row>
    <row r="1676" spans="1:7">
      <c r="A1676" s="47"/>
      <c r="B1676" s="47"/>
      <c r="C1676" s="47"/>
      <c r="D1676" s="77"/>
      <c r="E1676" s="77"/>
      <c r="F1676" s="79" t="e">
        <f t="shared" si="72"/>
        <v>#DIV/0!</v>
      </c>
      <c r="G1676" s="46"/>
    </row>
    <row r="1677" spans="1:7">
      <c r="A1677" s="47" t="s">
        <v>2921</v>
      </c>
      <c r="B1677" s="47" t="s">
        <v>2922</v>
      </c>
      <c r="C1677" s="47" t="s">
        <v>2923</v>
      </c>
      <c r="D1677" s="77">
        <v>12000</v>
      </c>
      <c r="E1677" s="77">
        <v>7920</v>
      </c>
      <c r="F1677" s="79">
        <f t="shared" si="72"/>
        <v>0.34</v>
      </c>
      <c r="G1677" s="46" t="s">
        <v>3443</v>
      </c>
    </row>
    <row r="1678" spans="1:7">
      <c r="A1678" s="47" t="s">
        <v>2921</v>
      </c>
      <c r="B1678" s="47" t="s">
        <v>2924</v>
      </c>
      <c r="C1678" s="47" t="s">
        <v>2923</v>
      </c>
      <c r="D1678" s="77">
        <v>12000</v>
      </c>
      <c r="E1678" s="77">
        <v>9720</v>
      </c>
      <c r="F1678" s="79">
        <f t="shared" si="72"/>
        <v>0.19</v>
      </c>
      <c r="G1678" s="46" t="s">
        <v>3444</v>
      </c>
    </row>
    <row r="1679" spans="1:7">
      <c r="A1679" s="47" t="s">
        <v>2921</v>
      </c>
      <c r="B1679" s="47" t="s">
        <v>2925</v>
      </c>
      <c r="C1679" s="47" t="s">
        <v>2926</v>
      </c>
      <c r="D1679" s="77">
        <v>19800</v>
      </c>
      <c r="E1679" s="77">
        <v>7920</v>
      </c>
      <c r="F1679" s="79">
        <f t="shared" si="72"/>
        <v>0.6</v>
      </c>
      <c r="G1679" s="46"/>
    </row>
    <row r="1680" spans="1:7">
      <c r="A1680" s="47" t="s">
        <v>2921</v>
      </c>
      <c r="B1680" s="47" t="s">
        <v>2927</v>
      </c>
      <c r="C1680" s="47" t="s">
        <v>2928</v>
      </c>
      <c r="D1680" s="77">
        <v>19800</v>
      </c>
      <c r="E1680" s="77">
        <v>11976</v>
      </c>
      <c r="F1680" s="79">
        <f t="shared" si="72"/>
        <v>0.39515151515151514</v>
      </c>
      <c r="G1680" s="46"/>
    </row>
    <row r="1681" spans="1:7">
      <c r="A1681" s="47" t="s">
        <v>2921</v>
      </c>
      <c r="B1681" s="47" t="s">
        <v>2929</v>
      </c>
      <c r="C1681" s="47" t="s">
        <v>2930</v>
      </c>
      <c r="D1681" s="77">
        <v>11000</v>
      </c>
      <c r="E1681" s="77">
        <v>8690</v>
      </c>
      <c r="F1681" s="79">
        <f t="shared" si="72"/>
        <v>0.21</v>
      </c>
      <c r="G1681" s="46"/>
    </row>
    <row r="1682" spans="1:7">
      <c r="A1682" s="47" t="s">
        <v>2921</v>
      </c>
      <c r="B1682" s="47" t="s">
        <v>2931</v>
      </c>
      <c r="C1682" s="47" t="s">
        <v>2932</v>
      </c>
      <c r="D1682" s="77">
        <v>4460</v>
      </c>
      <c r="E1682" s="77">
        <v>2750</v>
      </c>
      <c r="F1682" s="79">
        <f t="shared" si="72"/>
        <v>0.38340807174887892</v>
      </c>
      <c r="G1682" s="46"/>
    </row>
    <row r="1683" spans="1:7">
      <c r="A1683" s="47" t="s">
        <v>2921</v>
      </c>
      <c r="B1683" s="47" t="s">
        <v>2933</v>
      </c>
      <c r="C1683" s="47" t="s">
        <v>2919</v>
      </c>
      <c r="D1683" s="77">
        <v>12000</v>
      </c>
      <c r="E1683" s="77">
        <v>7700</v>
      </c>
      <c r="F1683" s="79">
        <f t="shared" si="72"/>
        <v>0.35833333333333334</v>
      </c>
      <c r="G1683" s="46"/>
    </row>
    <row r="1684" spans="1:7">
      <c r="A1684" s="47" t="s">
        <v>2921</v>
      </c>
      <c r="B1684" s="47" t="s">
        <v>2934</v>
      </c>
      <c r="C1684" s="47" t="s">
        <v>2919</v>
      </c>
      <c r="D1684" s="77">
        <v>9900</v>
      </c>
      <c r="E1684" s="77">
        <v>7700</v>
      </c>
      <c r="F1684" s="79">
        <f t="shared" si="72"/>
        <v>0.22222222222222221</v>
      </c>
      <c r="G1684" s="46"/>
    </row>
    <row r="1685" spans="1:7">
      <c r="A1685" s="47" t="s">
        <v>2921</v>
      </c>
      <c r="B1685" s="47" t="s">
        <v>2935</v>
      </c>
      <c r="C1685" s="47" t="s">
        <v>2936</v>
      </c>
      <c r="D1685" s="77">
        <f>E1685*1.11</f>
        <v>2930.4</v>
      </c>
      <c r="E1685" s="77">
        <v>2640</v>
      </c>
      <c r="F1685" s="79">
        <f t="shared" si="72"/>
        <v>9.9099099099099128E-2</v>
      </c>
      <c r="G1685" s="46"/>
    </row>
    <row r="1686" spans="1:7">
      <c r="A1686" s="47" t="s">
        <v>2921</v>
      </c>
      <c r="B1686" s="47" t="s">
        <v>2937</v>
      </c>
      <c r="C1686" s="47" t="s">
        <v>2938</v>
      </c>
      <c r="D1686" s="77">
        <v>4880</v>
      </c>
      <c r="E1686" s="77">
        <v>4400</v>
      </c>
      <c r="F1686" s="79">
        <f t="shared" si="72"/>
        <v>9.8360655737704916E-2</v>
      </c>
      <c r="G1686" s="46"/>
    </row>
    <row r="1687" spans="1:7">
      <c r="A1687" s="47" t="s">
        <v>2921</v>
      </c>
      <c r="B1687" s="47" t="s">
        <v>2939</v>
      </c>
      <c r="C1687" s="47" t="s">
        <v>2940</v>
      </c>
      <c r="D1687" s="77">
        <v>4880</v>
      </c>
      <c r="E1687" s="77">
        <v>4400</v>
      </c>
      <c r="F1687" s="79">
        <f>(D1687-E1687)/D1687</f>
        <v>9.8360655737704916E-2</v>
      </c>
      <c r="G1687" s="46"/>
    </row>
    <row r="1688" spans="1:7">
      <c r="A1688" s="47" t="s">
        <v>2921</v>
      </c>
      <c r="B1688" s="47" t="s">
        <v>2941</v>
      </c>
      <c r="C1688" s="47" t="s">
        <v>2942</v>
      </c>
      <c r="D1688" s="77">
        <v>4880</v>
      </c>
      <c r="E1688" s="77">
        <v>4400</v>
      </c>
      <c r="F1688" s="79">
        <f>(D1688-E1688)/D1688</f>
        <v>9.8360655737704916E-2</v>
      </c>
      <c r="G1688" s="46"/>
    </row>
    <row r="1689" spans="1:7">
      <c r="A1689" s="47" t="s">
        <v>2921</v>
      </c>
      <c r="B1689" s="47" t="s">
        <v>2943</v>
      </c>
      <c r="C1689" s="47" t="s">
        <v>2944</v>
      </c>
      <c r="D1689" s="77">
        <v>5860</v>
      </c>
      <c r="E1689" s="77">
        <v>5280</v>
      </c>
      <c r="F1689" s="79">
        <f>(D1689-E1689)/D1689</f>
        <v>9.8976109215017066E-2</v>
      </c>
      <c r="G1689" s="46"/>
    </row>
    <row r="1690" spans="1:7">
      <c r="A1690" s="47" t="s">
        <v>2921</v>
      </c>
      <c r="B1690" s="47" t="s">
        <v>2945</v>
      </c>
      <c r="C1690" s="47" t="s">
        <v>2946</v>
      </c>
      <c r="D1690" s="77">
        <v>4880</v>
      </c>
      <c r="E1690" s="77">
        <v>4400</v>
      </c>
      <c r="F1690" s="79">
        <f>(D1690-E1690)/D1690</f>
        <v>9.8360655737704916E-2</v>
      </c>
      <c r="G1690" s="46"/>
    </row>
    <row r="1691" spans="1:7">
      <c r="A1691" s="47"/>
      <c r="B1691" s="47"/>
      <c r="C1691" s="47"/>
      <c r="D1691" s="77"/>
      <c r="E1691" s="77"/>
      <c r="F1691" s="79"/>
      <c r="G1691" s="46"/>
    </row>
    <row r="1692" spans="1:7">
      <c r="A1692" s="47" t="s">
        <v>2947</v>
      </c>
      <c r="B1692" s="47"/>
      <c r="C1692" s="47" t="s">
        <v>2452</v>
      </c>
      <c r="D1692" s="77">
        <v>4000</v>
      </c>
      <c r="E1692" s="77">
        <v>2530</v>
      </c>
      <c r="F1692" s="79">
        <f t="shared" ref="F1692:F1754" si="73">(D1692-E1692)/D1692</f>
        <v>0.36749999999999999</v>
      </c>
      <c r="G1692" s="46"/>
    </row>
    <row r="1693" spans="1:7">
      <c r="A1693" s="47" t="s">
        <v>2947</v>
      </c>
      <c r="B1693" s="47" t="s">
        <v>2948</v>
      </c>
      <c r="C1693" s="47" t="s">
        <v>2949</v>
      </c>
      <c r="D1693" s="77">
        <v>22000</v>
      </c>
      <c r="E1693" s="77">
        <v>20900</v>
      </c>
      <c r="F1693" s="79">
        <f t="shared" si="73"/>
        <v>0.05</v>
      </c>
      <c r="G1693" s="46"/>
    </row>
    <row r="1694" spans="1:7">
      <c r="A1694" s="47" t="s">
        <v>2947</v>
      </c>
      <c r="B1694" s="47" t="s">
        <v>2950</v>
      </c>
      <c r="C1694" s="47" t="s">
        <v>2951</v>
      </c>
      <c r="D1694" s="77">
        <v>8800</v>
      </c>
      <c r="E1694" s="77">
        <v>6490</v>
      </c>
      <c r="F1694" s="79">
        <f t="shared" si="73"/>
        <v>0.26250000000000001</v>
      </c>
      <c r="G1694" s="46"/>
    </row>
    <row r="1695" spans="1:7">
      <c r="A1695" s="47" t="s">
        <v>2947</v>
      </c>
      <c r="B1695" s="47" t="s">
        <v>2952</v>
      </c>
      <c r="C1695" s="47" t="s">
        <v>2952</v>
      </c>
      <c r="D1695" s="77">
        <v>1500</v>
      </c>
      <c r="E1695" s="77">
        <v>1320</v>
      </c>
      <c r="F1695" s="79">
        <f t="shared" si="73"/>
        <v>0.12</v>
      </c>
      <c r="G1695" s="46"/>
    </row>
    <row r="1696" spans="1:7">
      <c r="A1696" s="47" t="s">
        <v>2947</v>
      </c>
      <c r="B1696" s="47" t="s">
        <v>2953</v>
      </c>
      <c r="C1696" s="47" t="s">
        <v>2954</v>
      </c>
      <c r="D1696" s="77">
        <v>25000</v>
      </c>
      <c r="E1696" s="77">
        <v>22000</v>
      </c>
      <c r="F1696" s="79">
        <f t="shared" si="73"/>
        <v>0.12</v>
      </c>
      <c r="G1696" s="46"/>
    </row>
    <row r="1697" spans="1:7">
      <c r="A1697" s="47"/>
      <c r="B1697" s="47"/>
      <c r="C1697" s="47"/>
      <c r="D1697" s="77"/>
      <c r="E1697" s="77"/>
      <c r="F1697" s="79" t="e">
        <f t="shared" si="73"/>
        <v>#DIV/0!</v>
      </c>
      <c r="G1697" s="46"/>
    </row>
    <row r="1698" spans="1:7">
      <c r="A1698" s="47" t="s">
        <v>2955</v>
      </c>
      <c r="B1698" s="50" t="s">
        <v>2956</v>
      </c>
      <c r="C1698" s="47" t="s">
        <v>2957</v>
      </c>
      <c r="D1698" s="77">
        <v>114040</v>
      </c>
      <c r="E1698" s="77">
        <v>102640</v>
      </c>
      <c r="F1698" s="79">
        <f t="shared" si="73"/>
        <v>9.9964924587863907E-2</v>
      </c>
      <c r="G1698" s="46"/>
    </row>
    <row r="1699" spans="1:7">
      <c r="A1699" s="47" t="s">
        <v>2955</v>
      </c>
      <c r="B1699" s="50" t="s">
        <v>2958</v>
      </c>
      <c r="C1699" s="47" t="s">
        <v>2957</v>
      </c>
      <c r="D1699" s="77">
        <v>114040</v>
      </c>
      <c r="E1699" s="77">
        <f t="shared" ref="E1699:E1724" si="74">D1699*0.9</f>
        <v>102636</v>
      </c>
      <c r="F1699" s="79">
        <f>(D1699-E1699)/D1699</f>
        <v>0.1</v>
      </c>
      <c r="G1699" s="46" t="s">
        <v>3445</v>
      </c>
    </row>
    <row r="1700" spans="1:7">
      <c r="A1700" s="47" t="s">
        <v>2955</v>
      </c>
      <c r="B1700" s="50" t="s">
        <v>2959</v>
      </c>
      <c r="C1700" s="47" t="s">
        <v>2960</v>
      </c>
      <c r="D1700" s="77">
        <v>1128370</v>
      </c>
      <c r="E1700" s="77">
        <f t="shared" si="74"/>
        <v>1015533</v>
      </c>
      <c r="F1700" s="79">
        <f t="shared" si="73"/>
        <v>0.1</v>
      </c>
      <c r="G1700" s="46"/>
    </row>
    <row r="1701" spans="1:7">
      <c r="A1701" s="47" t="s">
        <v>2955</v>
      </c>
      <c r="B1701" s="50" t="s">
        <v>2961</v>
      </c>
      <c r="C1701" s="47" t="s">
        <v>2962</v>
      </c>
      <c r="D1701" s="77">
        <v>289760</v>
      </c>
      <c r="E1701" s="77">
        <f t="shared" si="74"/>
        <v>260784</v>
      </c>
      <c r="F1701" s="79">
        <f t="shared" si="73"/>
        <v>0.1</v>
      </c>
      <c r="G1701" s="46"/>
    </row>
    <row r="1702" spans="1:7">
      <c r="A1702" s="47" t="s">
        <v>2955</v>
      </c>
      <c r="B1702" s="50" t="s">
        <v>2963</v>
      </c>
      <c r="C1702" s="47" t="s">
        <v>2964</v>
      </c>
      <c r="D1702" s="77">
        <v>458990</v>
      </c>
      <c r="E1702" s="77">
        <f t="shared" si="74"/>
        <v>413091</v>
      </c>
      <c r="F1702" s="79">
        <f t="shared" si="73"/>
        <v>0.1</v>
      </c>
      <c r="G1702" s="46"/>
    </row>
    <row r="1703" spans="1:7">
      <c r="A1703" s="47" t="s">
        <v>2955</v>
      </c>
      <c r="B1703" s="50" t="s">
        <v>2965</v>
      </c>
      <c r="C1703" s="47" t="s">
        <v>1990</v>
      </c>
      <c r="D1703" s="77">
        <v>527450</v>
      </c>
      <c r="E1703" s="77">
        <f t="shared" si="74"/>
        <v>474705</v>
      </c>
      <c r="F1703" s="79">
        <f t="shared" si="73"/>
        <v>0.1</v>
      </c>
      <c r="G1703" s="46"/>
    </row>
    <row r="1704" spans="1:7">
      <c r="A1704" s="47" t="s">
        <v>2955</v>
      </c>
      <c r="B1704" s="50" t="s">
        <v>2966</v>
      </c>
      <c r="C1704" s="47" t="s">
        <v>2967</v>
      </c>
      <c r="D1704" s="77">
        <v>1365150</v>
      </c>
      <c r="E1704" s="77">
        <f t="shared" si="74"/>
        <v>1228635</v>
      </c>
      <c r="F1704" s="79">
        <f t="shared" si="73"/>
        <v>0.1</v>
      </c>
      <c r="G1704" s="46"/>
    </row>
    <row r="1705" spans="1:7">
      <c r="A1705" s="47" t="s">
        <v>2955</v>
      </c>
      <c r="B1705" s="50" t="s">
        <v>2968</v>
      </c>
      <c r="C1705" s="47" t="s">
        <v>2969</v>
      </c>
      <c r="D1705" s="77">
        <v>988560</v>
      </c>
      <c r="E1705" s="77">
        <v>889700</v>
      </c>
      <c r="F1705" s="79">
        <f t="shared" si="73"/>
        <v>0.10000404628955248</v>
      </c>
      <c r="G1705" s="46"/>
    </row>
    <row r="1706" spans="1:7">
      <c r="A1706" s="47" t="s">
        <v>2955</v>
      </c>
      <c r="B1706" s="50" t="s">
        <v>2970</v>
      </c>
      <c r="C1706" s="47" t="s">
        <v>2971</v>
      </c>
      <c r="D1706" s="77">
        <v>1862970</v>
      </c>
      <c r="E1706" s="77">
        <f t="shared" si="74"/>
        <v>1676673</v>
      </c>
      <c r="F1706" s="79">
        <f t="shared" si="73"/>
        <v>0.1</v>
      </c>
      <c r="G1706" s="46"/>
    </row>
    <row r="1707" spans="1:7">
      <c r="A1707" s="47" t="s">
        <v>2955</v>
      </c>
      <c r="B1707" s="50" t="s">
        <v>2972</v>
      </c>
      <c r="C1707" s="47" t="s">
        <v>2973</v>
      </c>
      <c r="D1707" s="77">
        <v>837060</v>
      </c>
      <c r="E1707" s="77">
        <v>753350</v>
      </c>
      <c r="F1707" s="79">
        <f t="shared" si="73"/>
        <v>0.10000477862996679</v>
      </c>
      <c r="G1707" s="46"/>
    </row>
    <row r="1708" spans="1:7">
      <c r="A1708" s="47" t="s">
        <v>2955</v>
      </c>
      <c r="B1708" s="50" t="s">
        <v>2974</v>
      </c>
      <c r="C1708" s="47" t="s">
        <v>2975</v>
      </c>
      <c r="D1708" s="77">
        <v>837060</v>
      </c>
      <c r="E1708" s="77">
        <f t="shared" si="74"/>
        <v>753354</v>
      </c>
      <c r="F1708" s="79">
        <f t="shared" si="73"/>
        <v>0.1</v>
      </c>
      <c r="G1708" s="46"/>
    </row>
    <row r="1709" spans="1:7">
      <c r="A1709" s="47" t="s">
        <v>2955</v>
      </c>
      <c r="B1709" s="50" t="s">
        <v>2976</v>
      </c>
      <c r="C1709" s="47" t="s">
        <v>2977</v>
      </c>
      <c r="D1709" s="77">
        <v>837060</v>
      </c>
      <c r="E1709" s="77">
        <f t="shared" si="74"/>
        <v>753354</v>
      </c>
      <c r="F1709" s="79">
        <f t="shared" si="73"/>
        <v>0.1</v>
      </c>
      <c r="G1709" s="46"/>
    </row>
    <row r="1710" spans="1:7">
      <c r="A1710" s="47" t="s">
        <v>2955</v>
      </c>
      <c r="B1710" s="50" t="s">
        <v>2978</v>
      </c>
      <c r="C1710" s="47" t="s">
        <v>2979</v>
      </c>
      <c r="D1710" s="77">
        <v>412150</v>
      </c>
      <c r="E1710" s="77">
        <v>370940</v>
      </c>
      <c r="F1710" s="79">
        <f t="shared" si="73"/>
        <v>9.9987868494480159E-2</v>
      </c>
      <c r="G1710" s="46"/>
    </row>
    <row r="1711" spans="1:7">
      <c r="A1711" s="47" t="s">
        <v>2955</v>
      </c>
      <c r="B1711" s="50" t="s">
        <v>2980</v>
      </c>
      <c r="C1711" s="47" t="s">
        <v>2981</v>
      </c>
      <c r="D1711" s="77">
        <v>370930</v>
      </c>
      <c r="E1711" s="77">
        <f t="shared" si="74"/>
        <v>333837</v>
      </c>
      <c r="F1711" s="79">
        <f t="shared" si="73"/>
        <v>0.1</v>
      </c>
      <c r="G1711" s="46"/>
    </row>
    <row r="1712" spans="1:7">
      <c r="A1712" s="47" t="s">
        <v>2955</v>
      </c>
      <c r="B1712" s="50" t="s">
        <v>2982</v>
      </c>
      <c r="C1712" s="47" t="s">
        <v>2983</v>
      </c>
      <c r="D1712" s="77">
        <v>212430</v>
      </c>
      <c r="E1712" s="77">
        <f t="shared" si="74"/>
        <v>191187</v>
      </c>
      <c r="F1712" s="79">
        <f t="shared" si="73"/>
        <v>0.1</v>
      </c>
      <c r="G1712" s="46"/>
    </row>
    <row r="1713" spans="1:7">
      <c r="A1713" s="47" t="s">
        <v>2955</v>
      </c>
      <c r="B1713" s="50" t="s">
        <v>2984</v>
      </c>
      <c r="C1713" s="47" t="s">
        <v>2985</v>
      </c>
      <c r="D1713" s="77">
        <v>466350</v>
      </c>
      <c r="E1713" s="77">
        <f t="shared" si="74"/>
        <v>419715</v>
      </c>
      <c r="F1713" s="79">
        <f t="shared" si="73"/>
        <v>0.1</v>
      </c>
      <c r="G1713" s="46"/>
    </row>
    <row r="1714" spans="1:7">
      <c r="A1714" s="47" t="s">
        <v>2955</v>
      </c>
      <c r="B1714" s="50" t="s">
        <v>2986</v>
      </c>
      <c r="C1714" s="47" t="s">
        <v>2987</v>
      </c>
      <c r="D1714" s="77">
        <v>417820</v>
      </c>
      <c r="E1714" s="77">
        <f t="shared" si="74"/>
        <v>376038</v>
      </c>
      <c r="F1714" s="79">
        <f t="shared" si="73"/>
        <v>0.1</v>
      </c>
      <c r="G1714" s="46"/>
    </row>
    <row r="1715" spans="1:7">
      <c r="A1715" s="47" t="s">
        <v>2955</v>
      </c>
      <c r="B1715" s="50" t="s">
        <v>2988</v>
      </c>
      <c r="C1715" s="47" t="s">
        <v>2989</v>
      </c>
      <c r="D1715" s="77">
        <v>377950</v>
      </c>
      <c r="E1715" s="77">
        <f t="shared" si="74"/>
        <v>340155</v>
      </c>
      <c r="F1715" s="79">
        <f t="shared" si="73"/>
        <v>0.1</v>
      </c>
      <c r="G1715" s="46"/>
    </row>
    <row r="1716" spans="1:7">
      <c r="A1716" s="47" t="s">
        <v>2955</v>
      </c>
      <c r="B1716" s="50" t="s">
        <v>139</v>
      </c>
      <c r="C1716" s="47" t="s">
        <v>2990</v>
      </c>
      <c r="D1716" s="77">
        <v>554400</v>
      </c>
      <c r="E1716" s="77">
        <f t="shared" si="74"/>
        <v>498960</v>
      </c>
      <c r="F1716" s="79">
        <f t="shared" si="73"/>
        <v>0.1</v>
      </c>
      <c r="G1716" s="46"/>
    </row>
    <row r="1717" spans="1:7">
      <c r="A1717" s="47" t="s">
        <v>2955</v>
      </c>
      <c r="B1717" s="50" t="s">
        <v>140</v>
      </c>
      <c r="C1717" s="47" t="s">
        <v>141</v>
      </c>
      <c r="D1717" s="77">
        <v>405120</v>
      </c>
      <c r="E1717" s="77">
        <f t="shared" si="74"/>
        <v>364608</v>
      </c>
      <c r="F1717" s="79">
        <f t="shared" si="73"/>
        <v>0.1</v>
      </c>
      <c r="G1717" s="46"/>
    </row>
    <row r="1718" spans="1:7">
      <c r="A1718" s="47" t="s">
        <v>2955</v>
      </c>
      <c r="B1718" s="50" t="s">
        <v>142</v>
      </c>
      <c r="C1718" s="47" t="s">
        <v>143</v>
      </c>
      <c r="D1718" s="77">
        <v>214060</v>
      </c>
      <c r="E1718" s="77">
        <f t="shared" si="74"/>
        <v>192654</v>
      </c>
      <c r="F1718" s="79">
        <f t="shared" si="73"/>
        <v>0.1</v>
      </c>
      <c r="G1718" s="46"/>
    </row>
    <row r="1719" spans="1:7">
      <c r="A1719" s="47" t="s">
        <v>2955</v>
      </c>
      <c r="B1719" s="50" t="s">
        <v>2991</v>
      </c>
      <c r="C1719" s="47" t="s">
        <v>2992</v>
      </c>
      <c r="D1719" s="77">
        <v>2504800</v>
      </c>
      <c r="E1719" s="77">
        <f t="shared" si="74"/>
        <v>2254320</v>
      </c>
      <c r="F1719" s="79">
        <f t="shared" si="73"/>
        <v>0.1</v>
      </c>
      <c r="G1719" s="46"/>
    </row>
    <row r="1720" spans="1:7">
      <c r="A1720" s="47" t="s">
        <v>2955</v>
      </c>
      <c r="B1720" s="50" t="s">
        <v>2993</v>
      </c>
      <c r="C1720" s="47" t="s">
        <v>1608</v>
      </c>
      <c r="D1720" s="77">
        <v>118170</v>
      </c>
      <c r="E1720" s="77">
        <f t="shared" si="74"/>
        <v>106353</v>
      </c>
      <c r="F1720" s="79">
        <f t="shared" si="73"/>
        <v>0.1</v>
      </c>
      <c r="G1720" s="46"/>
    </row>
    <row r="1721" spans="1:7">
      <c r="A1721" s="47" t="s">
        <v>2955</v>
      </c>
      <c r="B1721" s="50" t="s">
        <v>2994</v>
      </c>
      <c r="C1721" s="47" t="s">
        <v>2995</v>
      </c>
      <c r="D1721" s="77">
        <v>106350</v>
      </c>
      <c r="E1721" s="77">
        <f t="shared" si="74"/>
        <v>95715</v>
      </c>
      <c r="F1721" s="79">
        <f t="shared" si="73"/>
        <v>0.1</v>
      </c>
      <c r="G1721" s="46"/>
    </row>
    <row r="1722" spans="1:7">
      <c r="A1722" s="47" t="s">
        <v>2955</v>
      </c>
      <c r="B1722" s="50" t="s">
        <v>2996</v>
      </c>
      <c r="C1722" s="47" t="s">
        <v>161</v>
      </c>
      <c r="D1722" s="77">
        <v>106350</v>
      </c>
      <c r="E1722" s="77">
        <v>95710</v>
      </c>
      <c r="F1722" s="79">
        <f t="shared" si="73"/>
        <v>0.1000470145745181</v>
      </c>
      <c r="G1722" s="46"/>
    </row>
    <row r="1723" spans="1:7">
      <c r="A1723" s="47" t="s">
        <v>2955</v>
      </c>
      <c r="B1723" s="50" t="s">
        <v>2997</v>
      </c>
      <c r="C1723" s="47" t="s">
        <v>2998</v>
      </c>
      <c r="D1723" s="77">
        <v>106350</v>
      </c>
      <c r="E1723" s="77">
        <f t="shared" si="74"/>
        <v>95715</v>
      </c>
      <c r="F1723" s="79">
        <f t="shared" si="73"/>
        <v>0.1</v>
      </c>
      <c r="G1723" s="46"/>
    </row>
    <row r="1724" spans="1:7">
      <c r="A1724" s="47" t="s">
        <v>2955</v>
      </c>
      <c r="B1724" s="50" t="s">
        <v>2999</v>
      </c>
      <c r="C1724" s="47" t="s">
        <v>3000</v>
      </c>
      <c r="D1724" s="77">
        <v>232300</v>
      </c>
      <c r="E1724" s="77">
        <f t="shared" si="74"/>
        <v>209070</v>
      </c>
      <c r="F1724" s="79">
        <f t="shared" si="73"/>
        <v>0.1</v>
      </c>
      <c r="G1724" s="46"/>
    </row>
    <row r="1725" spans="1:7">
      <c r="A1725" s="47" t="s">
        <v>2955</v>
      </c>
      <c r="B1725" s="50" t="s">
        <v>3001</v>
      </c>
      <c r="C1725" s="47" t="s">
        <v>2022</v>
      </c>
      <c r="D1725" s="77">
        <v>183790</v>
      </c>
      <c r="E1725" s="77">
        <v>88000</v>
      </c>
      <c r="F1725" s="79">
        <f t="shared" si="73"/>
        <v>0.5211926655421949</v>
      </c>
      <c r="G1725" s="46"/>
    </row>
    <row r="1726" spans="1:7">
      <c r="A1726" s="47"/>
      <c r="B1726" s="47"/>
      <c r="C1726" s="47"/>
      <c r="D1726" s="77"/>
      <c r="E1726" s="77"/>
      <c r="F1726" s="79" t="e">
        <f t="shared" si="73"/>
        <v>#DIV/0!</v>
      </c>
      <c r="G1726" s="46"/>
    </row>
    <row r="1727" spans="1:7">
      <c r="A1727" s="47" t="s">
        <v>3002</v>
      </c>
      <c r="B1727" s="47" t="s">
        <v>3003</v>
      </c>
      <c r="C1727" s="47" t="s">
        <v>3004</v>
      </c>
      <c r="D1727" s="77">
        <v>412150</v>
      </c>
      <c r="E1727" s="77">
        <v>412150</v>
      </c>
      <c r="F1727" s="79">
        <f t="shared" si="73"/>
        <v>0</v>
      </c>
      <c r="G1727" s="46"/>
    </row>
    <row r="1728" spans="1:7">
      <c r="A1728" s="47"/>
      <c r="B1728" s="47"/>
      <c r="C1728" s="47"/>
      <c r="D1728" s="77"/>
      <c r="E1728" s="77"/>
      <c r="F1728" s="79" t="e">
        <f t="shared" si="73"/>
        <v>#DIV/0!</v>
      </c>
      <c r="G1728" s="46"/>
    </row>
    <row r="1729" spans="1:7">
      <c r="A1729" s="64" t="s">
        <v>3005</v>
      </c>
      <c r="B1729" s="64" t="s">
        <v>3006</v>
      </c>
      <c r="C1729" s="64" t="s">
        <v>1940</v>
      </c>
      <c r="D1729" s="103">
        <v>170000</v>
      </c>
      <c r="E1729" s="77">
        <f>D1729*0.95</f>
        <v>161500</v>
      </c>
      <c r="F1729" s="79">
        <f t="shared" si="73"/>
        <v>0.05</v>
      </c>
      <c r="G1729" s="46"/>
    </row>
    <row r="1730" spans="1:7">
      <c r="A1730" s="64" t="s">
        <v>3005</v>
      </c>
      <c r="B1730" s="64" t="s">
        <v>3007</v>
      </c>
      <c r="C1730" s="64" t="s">
        <v>1958</v>
      </c>
      <c r="D1730" s="103">
        <v>196390</v>
      </c>
      <c r="E1730" s="77">
        <f t="shared" ref="E1730:E1733" si="75">D1730*0.95</f>
        <v>186570.5</v>
      </c>
      <c r="F1730" s="79">
        <f t="shared" si="73"/>
        <v>0.05</v>
      </c>
      <c r="G1730" s="46"/>
    </row>
    <row r="1731" spans="1:7">
      <c r="A1731" s="64" t="s">
        <v>3005</v>
      </c>
      <c r="B1731" s="64" t="s">
        <v>3008</v>
      </c>
      <c r="C1731" s="64" t="s">
        <v>3009</v>
      </c>
      <c r="D1731" s="103">
        <v>177910</v>
      </c>
      <c r="E1731" s="77">
        <f t="shared" si="75"/>
        <v>169014.5</v>
      </c>
      <c r="F1731" s="79">
        <f t="shared" si="73"/>
        <v>0.05</v>
      </c>
      <c r="G1731" s="46"/>
    </row>
    <row r="1732" spans="1:7">
      <c r="A1732" s="64" t="s">
        <v>3005</v>
      </c>
      <c r="B1732" s="64" t="s">
        <v>3010</v>
      </c>
      <c r="C1732" s="64" t="s">
        <v>151</v>
      </c>
      <c r="D1732" s="103">
        <v>184750</v>
      </c>
      <c r="E1732" s="77">
        <f t="shared" si="75"/>
        <v>175512.5</v>
      </c>
      <c r="F1732" s="79">
        <f t="shared" si="73"/>
        <v>0.05</v>
      </c>
      <c r="G1732" s="46"/>
    </row>
    <row r="1733" spans="1:7">
      <c r="A1733" s="64" t="s">
        <v>3005</v>
      </c>
      <c r="B1733" s="64" t="s">
        <v>3011</v>
      </c>
      <c r="C1733" s="64" t="s">
        <v>2846</v>
      </c>
      <c r="D1733" s="103">
        <v>219470</v>
      </c>
      <c r="E1733" s="77">
        <f t="shared" si="75"/>
        <v>208496.5</v>
      </c>
      <c r="F1733" s="79">
        <f t="shared" si="73"/>
        <v>0.05</v>
      </c>
      <c r="G1733" s="46"/>
    </row>
    <row r="1734" spans="1:7">
      <c r="A1734" s="64" t="s">
        <v>3005</v>
      </c>
      <c r="B1734" s="64" t="s">
        <v>3012</v>
      </c>
      <c r="C1734" s="64" t="s">
        <v>3013</v>
      </c>
      <c r="D1734" s="103">
        <v>93260</v>
      </c>
      <c r="E1734" s="103">
        <v>93260</v>
      </c>
      <c r="F1734" s="79">
        <f t="shared" si="73"/>
        <v>0</v>
      </c>
      <c r="G1734" s="46"/>
    </row>
    <row r="1735" spans="1:7">
      <c r="A1735" s="64" t="s">
        <v>3005</v>
      </c>
      <c r="B1735" s="64" t="s">
        <v>3014</v>
      </c>
      <c r="C1735" s="64" t="s">
        <v>3015</v>
      </c>
      <c r="D1735" s="103">
        <v>93260</v>
      </c>
      <c r="E1735" s="103">
        <v>93260</v>
      </c>
      <c r="F1735" s="79">
        <f t="shared" si="73"/>
        <v>0</v>
      </c>
      <c r="G1735" s="46"/>
    </row>
    <row r="1736" spans="1:7">
      <c r="A1736" s="64" t="s">
        <v>3005</v>
      </c>
      <c r="B1736" s="64" t="s">
        <v>3016</v>
      </c>
      <c r="C1736" s="64" t="s">
        <v>3017</v>
      </c>
      <c r="D1736" s="103">
        <v>330000</v>
      </c>
      <c r="E1736" s="77">
        <v>330000</v>
      </c>
      <c r="F1736" s="79">
        <f t="shared" si="73"/>
        <v>0</v>
      </c>
      <c r="G1736" s="46"/>
    </row>
    <row r="1737" spans="1:7">
      <c r="A1737" s="47"/>
      <c r="B1737" s="47"/>
      <c r="C1737" s="47"/>
      <c r="D1737" s="77"/>
      <c r="E1737" s="77"/>
      <c r="F1737" s="79" t="e">
        <f t="shared" si="73"/>
        <v>#DIV/0!</v>
      </c>
      <c r="G1737" s="46"/>
    </row>
    <row r="1738" spans="1:7">
      <c r="A1738" s="47" t="s">
        <v>3018</v>
      </c>
      <c r="B1738" s="47" t="s">
        <v>3019</v>
      </c>
      <c r="C1738" s="47" t="s">
        <v>2928</v>
      </c>
      <c r="D1738" s="77">
        <v>22000</v>
      </c>
      <c r="E1738" s="77">
        <v>19800</v>
      </c>
      <c r="F1738" s="79">
        <f t="shared" si="73"/>
        <v>0.1</v>
      </c>
      <c r="G1738" s="46"/>
    </row>
    <row r="1739" spans="1:7">
      <c r="A1739" s="47"/>
      <c r="B1739" s="47"/>
      <c r="C1739" s="47"/>
      <c r="D1739" s="77"/>
      <c r="E1739" s="77"/>
      <c r="F1739" s="79" t="e">
        <f t="shared" si="73"/>
        <v>#DIV/0!</v>
      </c>
      <c r="G1739" s="46"/>
    </row>
    <row r="1740" spans="1:7">
      <c r="A1740" s="47" t="s">
        <v>3020</v>
      </c>
      <c r="B1740" s="47" t="s">
        <v>3021</v>
      </c>
      <c r="C1740" s="47" t="s">
        <v>158</v>
      </c>
      <c r="D1740" s="77">
        <v>21420</v>
      </c>
      <c r="E1740" s="77">
        <v>12220</v>
      </c>
      <c r="F1740" s="79">
        <f t="shared" si="73"/>
        <v>0.4295051353874883</v>
      </c>
      <c r="G1740" s="46"/>
    </row>
    <row r="1741" spans="1:7">
      <c r="A1741" s="47" t="s">
        <v>3020</v>
      </c>
      <c r="B1741" s="47" t="s">
        <v>3022</v>
      </c>
      <c r="C1741" s="47" t="s">
        <v>158</v>
      </c>
      <c r="D1741" s="77">
        <v>32070</v>
      </c>
      <c r="E1741" s="77">
        <v>18330</v>
      </c>
      <c r="F1741" s="79">
        <f t="shared" si="73"/>
        <v>0.4284377923292797</v>
      </c>
      <c r="G1741" s="46"/>
    </row>
    <row r="1742" spans="1:7">
      <c r="A1742" s="47" t="s">
        <v>3020</v>
      </c>
      <c r="B1742" s="47" t="s">
        <v>3023</v>
      </c>
      <c r="C1742" s="47" t="s">
        <v>158</v>
      </c>
      <c r="D1742" s="77">
        <v>42770</v>
      </c>
      <c r="E1742" s="77">
        <v>24440</v>
      </c>
      <c r="F1742" s="79">
        <f t="shared" si="73"/>
        <v>0.42857142857142855</v>
      </c>
      <c r="G1742" s="46"/>
    </row>
    <row r="1743" spans="1:7">
      <c r="A1743" s="47" t="s">
        <v>3020</v>
      </c>
      <c r="B1743" s="47" t="s">
        <v>3024</v>
      </c>
      <c r="C1743" s="47" t="s">
        <v>158</v>
      </c>
      <c r="D1743" s="77">
        <v>48670</v>
      </c>
      <c r="E1743" s="77">
        <v>30550</v>
      </c>
      <c r="F1743" s="79">
        <f t="shared" si="73"/>
        <v>0.37230326689952742</v>
      </c>
      <c r="G1743" s="46"/>
    </row>
    <row r="1744" spans="1:7">
      <c r="A1744" s="47" t="s">
        <v>3020</v>
      </c>
      <c r="B1744" s="47" t="s">
        <v>3025</v>
      </c>
      <c r="C1744" s="47" t="s">
        <v>158</v>
      </c>
      <c r="D1744" s="77">
        <v>64250</v>
      </c>
      <c r="E1744" s="77">
        <v>36660</v>
      </c>
      <c r="F1744" s="79">
        <f t="shared" si="73"/>
        <v>0.42941634241245136</v>
      </c>
      <c r="G1744" s="46"/>
    </row>
    <row r="1745" spans="1:7">
      <c r="A1745" s="47" t="s">
        <v>3020</v>
      </c>
      <c r="B1745" s="47" t="s">
        <v>3026</v>
      </c>
      <c r="C1745" s="47" t="s">
        <v>2480</v>
      </c>
      <c r="D1745" s="77">
        <v>89230</v>
      </c>
      <c r="E1745" s="77">
        <v>48880</v>
      </c>
      <c r="F1745" s="79">
        <f t="shared" si="73"/>
        <v>0.45220217415667374</v>
      </c>
      <c r="G1745" s="46"/>
    </row>
    <row r="1746" spans="1:7">
      <c r="A1746" s="47" t="s">
        <v>3020</v>
      </c>
      <c r="B1746" s="47" t="s">
        <v>3027</v>
      </c>
      <c r="C1746" s="47" t="s">
        <v>158</v>
      </c>
      <c r="D1746" s="77">
        <v>9050</v>
      </c>
      <c r="E1746" s="77">
        <v>6110</v>
      </c>
      <c r="F1746" s="79">
        <f t="shared" si="73"/>
        <v>0.32486187845303865</v>
      </c>
      <c r="G1746" s="46"/>
    </row>
    <row r="1747" spans="1:7">
      <c r="A1747" s="47" t="s">
        <v>3020</v>
      </c>
      <c r="B1747" s="47" t="s">
        <v>3028</v>
      </c>
      <c r="C1747" s="47" t="s">
        <v>158</v>
      </c>
      <c r="D1747" s="77">
        <v>16060</v>
      </c>
      <c r="E1747" s="77">
        <v>9170</v>
      </c>
      <c r="F1747" s="79">
        <f t="shared" si="73"/>
        <v>0.42901618929016189</v>
      </c>
      <c r="G1747" s="46"/>
    </row>
    <row r="1748" spans="1:7">
      <c r="A1748" s="47" t="s">
        <v>3020</v>
      </c>
      <c r="B1748" s="47" t="s">
        <v>3029</v>
      </c>
      <c r="C1748" s="47" t="s">
        <v>3030</v>
      </c>
      <c r="D1748" s="77">
        <v>166800</v>
      </c>
      <c r="E1748" s="77">
        <v>128321</v>
      </c>
      <c r="F1748" s="79">
        <f t="shared" si="73"/>
        <v>0.230689448441247</v>
      </c>
      <c r="G1748" s="46"/>
    </row>
    <row r="1749" spans="1:7">
      <c r="A1749" s="47" t="s">
        <v>3020</v>
      </c>
      <c r="B1749" s="47" t="s">
        <v>3031</v>
      </c>
      <c r="C1749" s="47" t="s">
        <v>3032</v>
      </c>
      <c r="D1749" s="77">
        <v>15000</v>
      </c>
      <c r="E1749" s="77">
        <v>9350</v>
      </c>
      <c r="F1749" s="79">
        <f t="shared" si="73"/>
        <v>0.37666666666666665</v>
      </c>
      <c r="G1749" s="46" t="s">
        <v>250</v>
      </c>
    </row>
    <row r="1750" spans="1:7">
      <c r="A1750" s="47" t="s">
        <v>3020</v>
      </c>
      <c r="B1750" s="47" t="s">
        <v>3033</v>
      </c>
      <c r="C1750" s="47" t="s">
        <v>3034</v>
      </c>
      <c r="D1750" s="77">
        <v>27500</v>
      </c>
      <c r="E1750" s="77">
        <v>21780</v>
      </c>
      <c r="F1750" s="79">
        <f t="shared" si="73"/>
        <v>0.20799999999999999</v>
      </c>
      <c r="G1750" s="46"/>
    </row>
    <row r="1751" spans="1:7">
      <c r="A1751" s="47" t="s">
        <v>3020</v>
      </c>
      <c r="B1751" s="47" t="s">
        <v>3035</v>
      </c>
      <c r="C1751" s="47" t="s">
        <v>3036</v>
      </c>
      <c r="D1751" s="77">
        <v>8000</v>
      </c>
      <c r="E1751" s="77">
        <v>5176</v>
      </c>
      <c r="F1751" s="79">
        <f t="shared" si="73"/>
        <v>0.35299999999999998</v>
      </c>
      <c r="G1751" s="46"/>
    </row>
    <row r="1752" spans="1:7">
      <c r="A1752" s="47" t="s">
        <v>3020</v>
      </c>
      <c r="B1752" s="47" t="s">
        <v>3037</v>
      </c>
      <c r="C1752" s="47" t="s">
        <v>3038</v>
      </c>
      <c r="D1752" s="77">
        <v>6000</v>
      </c>
      <c r="E1752" s="77">
        <v>4200</v>
      </c>
      <c r="F1752" s="79">
        <f t="shared" si="73"/>
        <v>0.3</v>
      </c>
      <c r="G1752" s="46"/>
    </row>
    <row r="1753" spans="1:7">
      <c r="A1753" s="47" t="s">
        <v>3020</v>
      </c>
      <c r="B1753" s="47" t="s">
        <v>3039</v>
      </c>
      <c r="C1753" s="47" t="s">
        <v>3040</v>
      </c>
      <c r="D1753" s="77">
        <v>10000</v>
      </c>
      <c r="E1753" s="77">
        <v>7944</v>
      </c>
      <c r="F1753" s="79">
        <f t="shared" si="73"/>
        <v>0.2056</v>
      </c>
      <c r="G1753" s="46"/>
    </row>
    <row r="1754" spans="1:7">
      <c r="A1754" s="47" t="s">
        <v>3020</v>
      </c>
      <c r="B1754" s="47" t="s">
        <v>3041</v>
      </c>
      <c r="C1754" s="47" t="s">
        <v>3042</v>
      </c>
      <c r="D1754" s="77">
        <v>66000</v>
      </c>
      <c r="E1754" s="77">
        <v>55350</v>
      </c>
      <c r="F1754" s="79">
        <f t="shared" si="73"/>
        <v>0.16136363636363638</v>
      </c>
      <c r="G1754" s="46" t="s">
        <v>3446</v>
      </c>
    </row>
    <row r="1755" spans="1:7">
      <c r="A1755" s="47"/>
      <c r="B1755" s="47"/>
      <c r="C1755" s="47"/>
      <c r="D1755" s="77"/>
      <c r="E1755" s="77"/>
      <c r="F1755" s="79"/>
      <c r="G1755" s="46"/>
    </row>
    <row r="1756" spans="1:7">
      <c r="A1756" s="47" t="s">
        <v>3043</v>
      </c>
      <c r="B1756" s="50" t="s">
        <v>3044</v>
      </c>
      <c r="C1756" s="47" t="s">
        <v>3045</v>
      </c>
      <c r="D1756" s="77">
        <v>5090</v>
      </c>
      <c r="E1756" s="77">
        <f>D1756*0.85</f>
        <v>4326.5</v>
      </c>
      <c r="F1756" s="79">
        <f t="shared" ref="F1756:F1819" si="76">(D1756-E1756)/D1756</f>
        <v>0.15</v>
      </c>
      <c r="G1756" s="46" t="s">
        <v>3368</v>
      </c>
    </row>
    <row r="1757" spans="1:7">
      <c r="A1757" s="47" t="s">
        <v>3043</v>
      </c>
      <c r="B1757" s="50" t="s">
        <v>3046</v>
      </c>
      <c r="C1757" s="47" t="s">
        <v>3045</v>
      </c>
      <c r="D1757" s="77">
        <v>10690</v>
      </c>
      <c r="E1757" s="77">
        <f>D1757*0.85</f>
        <v>9086.5</v>
      </c>
      <c r="F1757" s="79">
        <f t="shared" si="76"/>
        <v>0.15</v>
      </c>
      <c r="G1757" s="46" t="s">
        <v>3367</v>
      </c>
    </row>
    <row r="1758" spans="1:7">
      <c r="A1758" s="47"/>
      <c r="B1758" s="50"/>
      <c r="C1758" s="47"/>
      <c r="D1758" s="77"/>
      <c r="E1758" s="77"/>
      <c r="F1758" s="79" t="e">
        <f t="shared" si="76"/>
        <v>#DIV/0!</v>
      </c>
      <c r="G1758" s="46"/>
    </row>
    <row r="1759" spans="1:7">
      <c r="A1759" s="47" t="s">
        <v>3047</v>
      </c>
      <c r="B1759" s="50" t="s">
        <v>3048</v>
      </c>
      <c r="C1759" s="47" t="s">
        <v>3049</v>
      </c>
      <c r="D1759" s="77">
        <v>1447620</v>
      </c>
      <c r="E1759" s="77">
        <f>D1759*0.93</f>
        <v>1346286.6</v>
      </c>
      <c r="F1759" s="79">
        <f t="shared" si="76"/>
        <v>6.9999999999999937E-2</v>
      </c>
      <c r="G1759" s="46"/>
    </row>
    <row r="1760" spans="1:7">
      <c r="A1760" s="47" t="s">
        <v>3047</v>
      </c>
      <c r="B1760" s="50" t="s">
        <v>3050</v>
      </c>
      <c r="C1760" s="47" t="s">
        <v>3051</v>
      </c>
      <c r="D1760" s="77">
        <v>510000</v>
      </c>
      <c r="E1760" s="77">
        <f t="shared" ref="E1760:E1761" si="77">D1760*0.93</f>
        <v>474300</v>
      </c>
      <c r="F1760" s="79">
        <f t="shared" si="76"/>
        <v>7.0000000000000007E-2</v>
      </c>
      <c r="G1760" s="46"/>
    </row>
    <row r="1761" spans="1:7">
      <c r="A1761" s="47" t="s">
        <v>3047</v>
      </c>
      <c r="B1761" s="50" t="s">
        <v>2658</v>
      </c>
      <c r="C1761" s="47" t="s">
        <v>3052</v>
      </c>
      <c r="D1761" s="77">
        <v>527450</v>
      </c>
      <c r="E1761" s="77">
        <f t="shared" si="77"/>
        <v>490528.5</v>
      </c>
      <c r="F1761" s="79">
        <f t="shared" si="76"/>
        <v>7.0000000000000007E-2</v>
      </c>
      <c r="G1761" s="46"/>
    </row>
    <row r="1762" spans="1:7">
      <c r="A1762" s="47"/>
      <c r="B1762" s="47"/>
      <c r="C1762" s="47"/>
      <c r="D1762" s="77"/>
      <c r="E1762" s="77"/>
      <c r="F1762" s="79" t="e">
        <f t="shared" si="76"/>
        <v>#DIV/0!</v>
      </c>
      <c r="G1762" s="46"/>
    </row>
    <row r="1763" spans="1:7">
      <c r="A1763" s="47" t="s">
        <v>3053</v>
      </c>
      <c r="B1763" s="50" t="s">
        <v>3054</v>
      </c>
      <c r="C1763" s="47" t="s">
        <v>3055</v>
      </c>
      <c r="D1763" s="77">
        <v>919430</v>
      </c>
      <c r="E1763" s="77">
        <f>D1763*0.92</f>
        <v>845875.60000000009</v>
      </c>
      <c r="F1763" s="79">
        <f t="shared" si="76"/>
        <v>7.9999999999999905E-2</v>
      </c>
      <c r="G1763" s="46"/>
    </row>
    <row r="1764" spans="1:7">
      <c r="A1764" s="47" t="s">
        <v>3053</v>
      </c>
      <c r="B1764" s="50" t="s">
        <v>3056</v>
      </c>
      <c r="C1764" s="47" t="s">
        <v>3055</v>
      </c>
      <c r="D1764" s="77">
        <v>615590</v>
      </c>
      <c r="E1764" s="77">
        <f t="shared" ref="E1764:E1777" si="78">D1764*0.92</f>
        <v>566342.80000000005</v>
      </c>
      <c r="F1764" s="79">
        <f t="shared" si="76"/>
        <v>7.9999999999999918E-2</v>
      </c>
      <c r="G1764" s="46"/>
    </row>
    <row r="1765" spans="1:7">
      <c r="A1765" s="47" t="s">
        <v>3053</v>
      </c>
      <c r="B1765" s="50" t="s">
        <v>3057</v>
      </c>
      <c r="C1765" s="47" t="s">
        <v>3058</v>
      </c>
      <c r="D1765" s="77">
        <v>935580</v>
      </c>
      <c r="E1765" s="77">
        <f t="shared" si="78"/>
        <v>860733.60000000009</v>
      </c>
      <c r="F1765" s="79">
        <f t="shared" si="76"/>
        <v>7.9999999999999905E-2</v>
      </c>
      <c r="G1765" s="46"/>
    </row>
    <row r="1766" spans="1:7">
      <c r="A1766" s="47" t="s">
        <v>3053</v>
      </c>
      <c r="B1766" s="50" t="s">
        <v>3059</v>
      </c>
      <c r="C1766" s="47" t="s">
        <v>3060</v>
      </c>
      <c r="D1766" s="77">
        <v>1190320</v>
      </c>
      <c r="E1766" s="77">
        <f t="shared" si="78"/>
        <v>1095094.4000000001</v>
      </c>
      <c r="F1766" s="79">
        <f t="shared" si="76"/>
        <v>7.9999999999999877E-2</v>
      </c>
      <c r="G1766" s="46" t="s">
        <v>3447</v>
      </c>
    </row>
    <row r="1767" spans="1:7">
      <c r="A1767" s="47" t="s">
        <v>3053</v>
      </c>
      <c r="B1767" s="50" t="s">
        <v>3061</v>
      </c>
      <c r="C1767" s="47" t="s">
        <v>3060</v>
      </c>
      <c r="D1767" s="77">
        <v>1267650</v>
      </c>
      <c r="E1767" s="77">
        <f t="shared" si="78"/>
        <v>1166238</v>
      </c>
      <c r="F1767" s="79">
        <f t="shared" si="76"/>
        <v>0.08</v>
      </c>
      <c r="G1767" s="46" t="s">
        <v>3448</v>
      </c>
    </row>
    <row r="1768" spans="1:7">
      <c r="A1768" s="47" t="s">
        <v>3053</v>
      </c>
      <c r="B1768" s="50" t="s">
        <v>3062</v>
      </c>
      <c r="C1768" s="47" t="s">
        <v>1945</v>
      </c>
      <c r="D1768" s="77">
        <v>1267650</v>
      </c>
      <c r="E1768" s="77">
        <f t="shared" si="78"/>
        <v>1166238</v>
      </c>
      <c r="F1768" s="79">
        <f t="shared" si="76"/>
        <v>0.08</v>
      </c>
      <c r="G1768" s="46" t="s">
        <v>3448</v>
      </c>
    </row>
    <row r="1769" spans="1:7">
      <c r="A1769" s="47" t="s">
        <v>3053</v>
      </c>
      <c r="B1769" s="50" t="s">
        <v>3063</v>
      </c>
      <c r="C1769" s="47" t="s">
        <v>3064</v>
      </c>
      <c r="D1769" s="77">
        <v>1344370</v>
      </c>
      <c r="E1769" s="77">
        <f t="shared" si="78"/>
        <v>1236820.4000000001</v>
      </c>
      <c r="F1769" s="79">
        <f t="shared" si="76"/>
        <v>7.9999999999999891E-2</v>
      </c>
      <c r="G1769" s="46"/>
    </row>
    <row r="1770" spans="1:7">
      <c r="A1770" s="47" t="s">
        <v>3053</v>
      </c>
      <c r="B1770" s="50" t="s">
        <v>3065</v>
      </c>
      <c r="C1770" s="47" t="s">
        <v>170</v>
      </c>
      <c r="D1770" s="77">
        <v>1284190</v>
      </c>
      <c r="E1770" s="77">
        <f t="shared" si="78"/>
        <v>1181454.8</v>
      </c>
      <c r="F1770" s="79">
        <f t="shared" si="76"/>
        <v>7.999999999999996E-2</v>
      </c>
      <c r="G1770" s="46"/>
    </row>
    <row r="1771" spans="1:7">
      <c r="A1771" s="47" t="s">
        <v>3053</v>
      </c>
      <c r="B1771" s="50" t="s">
        <v>3066</v>
      </c>
      <c r="C1771" s="47" t="s">
        <v>3067</v>
      </c>
      <c r="D1771" s="77">
        <v>1267650</v>
      </c>
      <c r="E1771" s="77">
        <f t="shared" si="78"/>
        <v>1166238</v>
      </c>
      <c r="F1771" s="79">
        <f t="shared" si="76"/>
        <v>0.08</v>
      </c>
      <c r="G1771" s="46"/>
    </row>
    <row r="1772" spans="1:7">
      <c r="A1772" s="47" t="s">
        <v>3053</v>
      </c>
      <c r="B1772" s="50" t="s">
        <v>3068</v>
      </c>
      <c r="C1772" s="47" t="s">
        <v>3069</v>
      </c>
      <c r="D1772" s="77">
        <v>78100</v>
      </c>
      <c r="E1772" s="77">
        <f t="shared" si="78"/>
        <v>71852</v>
      </c>
      <c r="F1772" s="79">
        <f t="shared" si="76"/>
        <v>0.08</v>
      </c>
      <c r="G1772" s="46"/>
    </row>
    <row r="1773" spans="1:7">
      <c r="A1773" s="47" t="s">
        <v>3053</v>
      </c>
      <c r="B1773" s="50" t="s">
        <v>3070</v>
      </c>
      <c r="C1773" s="47" t="s">
        <v>3069</v>
      </c>
      <c r="D1773" s="77">
        <v>76110</v>
      </c>
      <c r="E1773" s="77">
        <f t="shared" si="78"/>
        <v>70021.2</v>
      </c>
      <c r="F1773" s="79">
        <f t="shared" si="76"/>
        <v>8.0000000000000043E-2</v>
      </c>
      <c r="G1773" s="46"/>
    </row>
    <row r="1774" spans="1:7">
      <c r="A1774" s="47" t="s">
        <v>3053</v>
      </c>
      <c r="B1774" s="50" t="s">
        <v>3071</v>
      </c>
      <c r="C1774" s="47" t="s">
        <v>3072</v>
      </c>
      <c r="D1774" s="77">
        <v>108320</v>
      </c>
      <c r="E1774" s="77">
        <f t="shared" si="78"/>
        <v>99654.400000000009</v>
      </c>
      <c r="F1774" s="79">
        <f t="shared" si="76"/>
        <v>7.9999999999999918E-2</v>
      </c>
      <c r="G1774" s="46"/>
    </row>
    <row r="1775" spans="1:7">
      <c r="A1775" s="47" t="s">
        <v>3053</v>
      </c>
      <c r="B1775" s="50" t="s">
        <v>3073</v>
      </c>
      <c r="C1775" s="47" t="s">
        <v>1950</v>
      </c>
      <c r="D1775" s="77">
        <v>87780</v>
      </c>
      <c r="E1775" s="77">
        <f t="shared" si="78"/>
        <v>80757.600000000006</v>
      </c>
      <c r="F1775" s="79">
        <f t="shared" si="76"/>
        <v>7.9999999999999932E-2</v>
      </c>
      <c r="G1775" s="46"/>
    </row>
    <row r="1776" spans="1:7">
      <c r="A1776" s="47" t="s">
        <v>3053</v>
      </c>
      <c r="B1776" s="50" t="s">
        <v>3074</v>
      </c>
      <c r="C1776" s="47" t="s">
        <v>130</v>
      </c>
      <c r="D1776" s="77">
        <v>87430</v>
      </c>
      <c r="E1776" s="77">
        <f t="shared" si="78"/>
        <v>80435.600000000006</v>
      </c>
      <c r="F1776" s="79">
        <f t="shared" si="76"/>
        <v>7.9999999999999932E-2</v>
      </c>
      <c r="G1776" s="46"/>
    </row>
    <row r="1777" spans="1:7">
      <c r="A1777" s="47" t="s">
        <v>3053</v>
      </c>
      <c r="B1777" s="50" t="s">
        <v>3075</v>
      </c>
      <c r="C1777" s="47" t="s">
        <v>3076</v>
      </c>
      <c r="D1777" s="77">
        <v>115710</v>
      </c>
      <c r="E1777" s="77">
        <f t="shared" si="78"/>
        <v>106453.20000000001</v>
      </c>
      <c r="F1777" s="79">
        <f t="shared" si="76"/>
        <v>7.9999999999999905E-2</v>
      </c>
      <c r="G1777" s="46"/>
    </row>
    <row r="1778" spans="1:7">
      <c r="A1778" s="47"/>
      <c r="B1778" s="47"/>
      <c r="C1778" s="47"/>
      <c r="D1778" s="77"/>
      <c r="E1778" s="77"/>
      <c r="F1778" s="79" t="e">
        <f t="shared" si="76"/>
        <v>#DIV/0!</v>
      </c>
      <c r="G1778" s="46"/>
    </row>
    <row r="1779" spans="1:7">
      <c r="A1779" s="47" t="s">
        <v>3077</v>
      </c>
      <c r="B1779" s="47" t="s">
        <v>3078</v>
      </c>
      <c r="C1779" s="47" t="s">
        <v>1846</v>
      </c>
      <c r="D1779" s="77">
        <v>4160</v>
      </c>
      <c r="E1779" s="77">
        <v>2500</v>
      </c>
      <c r="F1779" s="79">
        <f t="shared" si="76"/>
        <v>0.39903846153846156</v>
      </c>
      <c r="G1779" s="47"/>
    </row>
    <row r="1780" spans="1:7">
      <c r="A1780" s="47" t="s">
        <v>3077</v>
      </c>
      <c r="B1780" s="47" t="s">
        <v>3079</v>
      </c>
      <c r="C1780" s="47" t="s">
        <v>1908</v>
      </c>
      <c r="D1780" s="77">
        <v>20370</v>
      </c>
      <c r="E1780" s="77">
        <v>9900</v>
      </c>
      <c r="F1780" s="79">
        <f t="shared" si="76"/>
        <v>0.51399116347569951</v>
      </c>
      <c r="G1780" s="47"/>
    </row>
    <row r="1781" spans="1:7">
      <c r="A1781" s="47" t="s">
        <v>3077</v>
      </c>
      <c r="B1781" s="47" t="s">
        <v>3080</v>
      </c>
      <c r="C1781" s="47" t="s">
        <v>1844</v>
      </c>
      <c r="D1781" s="77">
        <v>4160</v>
      </c>
      <c r="E1781" s="77">
        <v>2500</v>
      </c>
      <c r="F1781" s="79">
        <f t="shared" si="76"/>
        <v>0.39903846153846156</v>
      </c>
      <c r="G1781" s="47"/>
    </row>
    <row r="1782" spans="1:7">
      <c r="A1782" s="47"/>
      <c r="B1782" s="47"/>
      <c r="C1782" s="47"/>
      <c r="D1782" s="77"/>
      <c r="E1782" s="77"/>
      <c r="F1782" s="79" t="e">
        <f t="shared" si="76"/>
        <v>#DIV/0!</v>
      </c>
      <c r="G1782" s="47"/>
    </row>
    <row r="1783" spans="1:7">
      <c r="A1783" s="47" t="s">
        <v>3081</v>
      </c>
      <c r="B1783" s="47" t="s">
        <v>3082</v>
      </c>
      <c r="C1783" s="47" t="s">
        <v>3083</v>
      </c>
      <c r="D1783" s="77"/>
      <c r="E1783" s="77">
        <v>8800</v>
      </c>
      <c r="F1783" s="79" t="e">
        <f t="shared" si="76"/>
        <v>#DIV/0!</v>
      </c>
      <c r="G1783" s="46"/>
    </row>
    <row r="1784" spans="1:7">
      <c r="A1784" s="47" t="s">
        <v>3081</v>
      </c>
      <c r="B1784" s="47" t="s">
        <v>3084</v>
      </c>
      <c r="C1784" s="47" t="s">
        <v>3085</v>
      </c>
      <c r="D1784" s="77">
        <v>77000</v>
      </c>
      <c r="E1784" s="77">
        <v>77000</v>
      </c>
      <c r="F1784" s="79">
        <f t="shared" si="76"/>
        <v>0</v>
      </c>
      <c r="G1784" s="46"/>
    </row>
    <row r="1785" spans="1:7">
      <c r="A1785" s="47" t="s">
        <v>3081</v>
      </c>
      <c r="B1785" s="47" t="s">
        <v>3086</v>
      </c>
      <c r="C1785" s="47" t="s">
        <v>3087</v>
      </c>
      <c r="D1785" s="77">
        <v>25300</v>
      </c>
      <c r="E1785" s="77">
        <v>25300</v>
      </c>
      <c r="F1785" s="79">
        <f t="shared" si="76"/>
        <v>0</v>
      </c>
      <c r="G1785" s="46"/>
    </row>
    <row r="1786" spans="1:7">
      <c r="A1786" s="47" t="s">
        <v>3081</v>
      </c>
      <c r="B1786" s="47" t="s">
        <v>3088</v>
      </c>
      <c r="C1786" s="47" t="s">
        <v>3089</v>
      </c>
      <c r="D1786" s="77">
        <v>25300</v>
      </c>
      <c r="E1786" s="77">
        <v>25300</v>
      </c>
      <c r="F1786" s="79">
        <f t="shared" si="76"/>
        <v>0</v>
      </c>
      <c r="G1786" s="46"/>
    </row>
    <row r="1787" spans="1:7">
      <c r="A1787" s="47" t="s">
        <v>3081</v>
      </c>
      <c r="B1787" s="47" t="s">
        <v>3090</v>
      </c>
      <c r="C1787" s="47" t="s">
        <v>3091</v>
      </c>
      <c r="D1787" s="77">
        <v>770000</v>
      </c>
      <c r="E1787" s="77">
        <v>770000</v>
      </c>
      <c r="F1787" s="79">
        <f t="shared" si="76"/>
        <v>0</v>
      </c>
      <c r="G1787" s="46"/>
    </row>
    <row r="1788" spans="1:7">
      <c r="A1788" s="47"/>
      <c r="B1788" s="47"/>
      <c r="C1788" s="47"/>
      <c r="D1788" s="77"/>
      <c r="E1788" s="77"/>
      <c r="F1788" s="79" t="e">
        <f t="shared" si="76"/>
        <v>#DIV/0!</v>
      </c>
      <c r="G1788" s="46"/>
    </row>
    <row r="1789" spans="1:7">
      <c r="A1789" s="47" t="s">
        <v>3092</v>
      </c>
      <c r="B1789" s="47" t="s">
        <v>3093</v>
      </c>
      <c r="C1789" s="47" t="s">
        <v>2772</v>
      </c>
      <c r="D1789" s="77">
        <v>94280</v>
      </c>
      <c r="E1789" s="77">
        <f>D1789*0.92</f>
        <v>86737.600000000006</v>
      </c>
      <c r="F1789" s="79">
        <f t="shared" si="76"/>
        <v>7.9999999999999932E-2</v>
      </c>
      <c r="G1789" s="46" t="s">
        <v>3449</v>
      </c>
    </row>
    <row r="1790" spans="1:7">
      <c r="A1790" s="47"/>
      <c r="B1790" s="47"/>
      <c r="C1790" s="47"/>
      <c r="D1790" s="77"/>
      <c r="E1790" s="77"/>
      <c r="F1790" s="79" t="e">
        <f t="shared" si="76"/>
        <v>#DIV/0!</v>
      </c>
      <c r="G1790" s="46"/>
    </row>
    <row r="1791" spans="1:7">
      <c r="A1791" s="47" t="s">
        <v>3094</v>
      </c>
      <c r="B1791" s="47" t="s">
        <v>3095</v>
      </c>
      <c r="C1791" s="47" t="s">
        <v>2829</v>
      </c>
      <c r="D1791" s="77">
        <v>80000</v>
      </c>
      <c r="E1791" s="77">
        <v>56000</v>
      </c>
      <c r="F1791" s="79">
        <f t="shared" si="76"/>
        <v>0.3</v>
      </c>
      <c r="G1791" s="46" t="s">
        <v>251</v>
      </c>
    </row>
    <row r="1792" spans="1:7">
      <c r="A1792" s="47"/>
      <c r="B1792" s="47"/>
      <c r="C1792" s="47"/>
      <c r="D1792" s="77"/>
      <c r="E1792" s="77"/>
      <c r="F1792" s="79" t="e">
        <f t="shared" si="76"/>
        <v>#DIV/0!</v>
      </c>
      <c r="G1792" s="46"/>
    </row>
    <row r="1793" spans="1:7">
      <c r="A1793" s="47" t="s">
        <v>3096</v>
      </c>
      <c r="B1793" s="47" t="s">
        <v>3097</v>
      </c>
      <c r="C1793" s="47" t="s">
        <v>3098</v>
      </c>
      <c r="D1793" s="77">
        <v>140000</v>
      </c>
      <c r="E1793" s="77">
        <v>45000</v>
      </c>
      <c r="F1793" s="79">
        <f t="shared" si="76"/>
        <v>0.6785714285714286</v>
      </c>
      <c r="G1793" s="46"/>
    </row>
    <row r="1794" spans="1:7">
      <c r="A1794" s="47" t="s">
        <v>3096</v>
      </c>
      <c r="B1794" s="47" t="s">
        <v>3099</v>
      </c>
      <c r="C1794" s="47" t="s">
        <v>3098</v>
      </c>
      <c r="D1794" s="77">
        <v>68000</v>
      </c>
      <c r="E1794" s="77">
        <v>45000</v>
      </c>
      <c r="F1794" s="79">
        <f t="shared" si="76"/>
        <v>0.33823529411764708</v>
      </c>
      <c r="G1794" s="46" t="s">
        <v>3450</v>
      </c>
    </row>
    <row r="1795" spans="1:7">
      <c r="A1795" s="47" t="s">
        <v>3096</v>
      </c>
      <c r="B1795" s="47" t="s">
        <v>178</v>
      </c>
      <c r="C1795" s="47" t="s">
        <v>3098</v>
      </c>
      <c r="D1795" s="77">
        <v>70000</v>
      </c>
      <c r="E1795" s="77">
        <v>45000</v>
      </c>
      <c r="F1795" s="79">
        <f t="shared" si="76"/>
        <v>0.35714285714285715</v>
      </c>
      <c r="G1795" s="46" t="s">
        <v>3451</v>
      </c>
    </row>
    <row r="1796" spans="1:7">
      <c r="A1796" s="47" t="s">
        <v>3096</v>
      </c>
      <c r="B1796" s="47" t="s">
        <v>193</v>
      </c>
      <c r="C1796" s="47" t="s">
        <v>3098</v>
      </c>
      <c r="D1796" s="77">
        <v>80000</v>
      </c>
      <c r="E1796" s="77">
        <v>45000</v>
      </c>
      <c r="F1796" s="79">
        <f t="shared" si="76"/>
        <v>0.4375</v>
      </c>
      <c r="G1796" s="46" t="s">
        <v>3452</v>
      </c>
    </row>
    <row r="1797" spans="1:7">
      <c r="A1797" s="47" t="s">
        <v>3096</v>
      </c>
      <c r="B1797" s="47" t="s">
        <v>3100</v>
      </c>
      <c r="C1797" s="47" t="s">
        <v>3098</v>
      </c>
      <c r="D1797" s="77">
        <v>75000</v>
      </c>
      <c r="E1797" s="77">
        <v>45000</v>
      </c>
      <c r="F1797" s="79">
        <f t="shared" si="76"/>
        <v>0.4</v>
      </c>
      <c r="G1797" s="46" t="s">
        <v>3453</v>
      </c>
    </row>
    <row r="1798" spans="1:7">
      <c r="A1798" s="47" t="s">
        <v>3096</v>
      </c>
      <c r="B1798" s="47" t="s">
        <v>3101</v>
      </c>
      <c r="C1798" s="47" t="s">
        <v>3102</v>
      </c>
      <c r="D1798" s="77">
        <v>770000</v>
      </c>
      <c r="E1798" s="77">
        <v>660000</v>
      </c>
      <c r="F1798" s="79">
        <f t="shared" si="76"/>
        <v>0.14285714285714285</v>
      </c>
      <c r="G1798" s="46"/>
    </row>
    <row r="1799" spans="1:7">
      <c r="A1799" s="47"/>
      <c r="B1799" s="47"/>
      <c r="C1799" s="47"/>
      <c r="D1799" s="77"/>
      <c r="E1799" s="77"/>
      <c r="F1799" s="79" t="e">
        <f t="shared" si="76"/>
        <v>#DIV/0!</v>
      </c>
      <c r="G1799" s="46"/>
    </row>
    <row r="1800" spans="1:7">
      <c r="A1800" s="47" t="s">
        <v>3103</v>
      </c>
      <c r="B1800" s="47" t="s">
        <v>3104</v>
      </c>
      <c r="C1800" s="47" t="s">
        <v>3105</v>
      </c>
      <c r="D1800" s="77">
        <v>1500000</v>
      </c>
      <c r="E1800" s="97">
        <v>800000</v>
      </c>
      <c r="F1800" s="79">
        <f t="shared" si="76"/>
        <v>0.46666666666666667</v>
      </c>
      <c r="G1800" s="46"/>
    </row>
    <row r="1801" spans="1:7">
      <c r="A1801" s="47"/>
      <c r="B1801" s="47"/>
      <c r="C1801" s="47"/>
      <c r="D1801" s="77"/>
      <c r="E1801" s="77"/>
      <c r="F1801" s="79" t="e">
        <f t="shared" si="76"/>
        <v>#DIV/0!</v>
      </c>
      <c r="G1801" s="46"/>
    </row>
    <row r="1802" spans="1:7">
      <c r="A1802" s="47" t="s">
        <v>3106</v>
      </c>
      <c r="B1802" s="47" t="s">
        <v>3107</v>
      </c>
      <c r="C1802" s="47" t="s">
        <v>3108</v>
      </c>
      <c r="D1802" s="77">
        <v>19800</v>
      </c>
      <c r="E1802" s="77">
        <v>17800</v>
      </c>
      <c r="F1802" s="79">
        <f t="shared" si="76"/>
        <v>0.10101010101010101</v>
      </c>
      <c r="G1802" s="46"/>
    </row>
    <row r="1803" spans="1:7">
      <c r="A1803" s="47" t="s">
        <v>3106</v>
      </c>
      <c r="B1803" s="47" t="s">
        <v>3109</v>
      </c>
      <c r="C1803" s="47" t="s">
        <v>3110</v>
      </c>
      <c r="D1803" s="77">
        <v>225000</v>
      </c>
      <c r="E1803" s="77">
        <v>225000</v>
      </c>
      <c r="F1803" s="79">
        <f t="shared" si="76"/>
        <v>0</v>
      </c>
      <c r="G1803" s="46" t="s">
        <v>3454</v>
      </c>
    </row>
    <row r="1804" spans="1:7">
      <c r="A1804" s="47"/>
      <c r="B1804" s="47"/>
      <c r="C1804" s="47"/>
      <c r="D1804" s="77"/>
      <c r="E1804" s="77"/>
      <c r="F1804" s="79" t="e">
        <f t="shared" si="76"/>
        <v>#DIV/0!</v>
      </c>
      <c r="G1804" s="46"/>
    </row>
    <row r="1805" spans="1:7">
      <c r="A1805" s="47" t="s">
        <v>3111</v>
      </c>
      <c r="B1805" s="47" t="s">
        <v>3112</v>
      </c>
      <c r="C1805" s="47" t="s">
        <v>3113</v>
      </c>
      <c r="D1805" s="77">
        <v>23000</v>
      </c>
      <c r="E1805" s="77">
        <v>14300</v>
      </c>
      <c r="F1805" s="79">
        <f t="shared" si="76"/>
        <v>0.37826086956521737</v>
      </c>
      <c r="G1805" s="46" t="s">
        <v>252</v>
      </c>
    </row>
    <row r="1806" spans="1:7">
      <c r="A1806" s="47" t="s">
        <v>3111</v>
      </c>
      <c r="B1806" s="47" t="s">
        <v>3114</v>
      </c>
      <c r="C1806" s="47" t="s">
        <v>3113</v>
      </c>
      <c r="D1806" s="77">
        <v>23000</v>
      </c>
      <c r="E1806" s="77">
        <v>11000</v>
      </c>
      <c r="F1806" s="79">
        <f t="shared" si="76"/>
        <v>0.52173913043478259</v>
      </c>
      <c r="G1806" s="46"/>
    </row>
    <row r="1807" spans="1:7">
      <c r="A1807" s="47"/>
      <c r="B1807" s="47"/>
      <c r="C1807" s="47"/>
      <c r="D1807" s="77"/>
      <c r="E1807" s="77"/>
      <c r="F1807" s="79" t="e">
        <f t="shared" si="76"/>
        <v>#DIV/0!</v>
      </c>
      <c r="G1807" s="46"/>
    </row>
    <row r="1808" spans="1:7">
      <c r="A1808" s="47" t="s">
        <v>3115</v>
      </c>
      <c r="B1808" s="50" t="s">
        <v>3116</v>
      </c>
      <c r="C1808" s="47" t="s">
        <v>3117</v>
      </c>
      <c r="D1808" s="77">
        <v>214720</v>
      </c>
      <c r="E1808" s="77">
        <f>D1808*0.95</f>
        <v>203984</v>
      </c>
      <c r="F1808" s="79">
        <f t="shared" si="76"/>
        <v>0.05</v>
      </c>
      <c r="G1808" s="46" t="s">
        <v>3455</v>
      </c>
    </row>
    <row r="1809" spans="1:7">
      <c r="A1809" s="47" t="s">
        <v>3115</v>
      </c>
      <c r="B1809" s="50" t="s">
        <v>3118</v>
      </c>
      <c r="C1809" s="47" t="s">
        <v>3119</v>
      </c>
      <c r="D1809" s="77">
        <v>214720</v>
      </c>
      <c r="E1809" s="77">
        <f t="shared" ref="E1809:E1833" si="79">D1809*0.95</f>
        <v>203984</v>
      </c>
      <c r="F1809" s="79">
        <f t="shared" si="76"/>
        <v>0.05</v>
      </c>
      <c r="G1809" s="46" t="s">
        <v>3455</v>
      </c>
    </row>
    <row r="1810" spans="1:7">
      <c r="A1810" s="47" t="s">
        <v>3115</v>
      </c>
      <c r="B1810" s="50" t="s">
        <v>3120</v>
      </c>
      <c r="C1810" s="47" t="s">
        <v>3121</v>
      </c>
      <c r="D1810" s="77">
        <v>177280</v>
      </c>
      <c r="E1810" s="77">
        <f t="shared" si="79"/>
        <v>168416</v>
      </c>
      <c r="F1810" s="79">
        <f t="shared" si="76"/>
        <v>0.05</v>
      </c>
      <c r="G1810" s="46"/>
    </row>
    <row r="1811" spans="1:7">
      <c r="A1811" s="47" t="s">
        <v>3115</v>
      </c>
      <c r="B1811" s="50" t="s">
        <v>3122</v>
      </c>
      <c r="C1811" s="47" t="s">
        <v>3123</v>
      </c>
      <c r="D1811" s="77">
        <v>177280</v>
      </c>
      <c r="E1811" s="77">
        <f t="shared" si="79"/>
        <v>168416</v>
      </c>
      <c r="F1811" s="79">
        <f t="shared" si="76"/>
        <v>0.05</v>
      </c>
      <c r="G1811" s="46"/>
    </row>
    <row r="1812" spans="1:7">
      <c r="A1812" s="47" t="s">
        <v>3115</v>
      </c>
      <c r="B1812" s="50" t="s">
        <v>3124</v>
      </c>
      <c r="C1812" s="47" t="s">
        <v>3125</v>
      </c>
      <c r="D1812" s="77">
        <v>177280</v>
      </c>
      <c r="E1812" s="77">
        <f t="shared" si="79"/>
        <v>168416</v>
      </c>
      <c r="F1812" s="79">
        <f t="shared" si="76"/>
        <v>0.05</v>
      </c>
      <c r="G1812" s="46"/>
    </row>
    <row r="1813" spans="1:7">
      <c r="A1813" s="47" t="s">
        <v>3115</v>
      </c>
      <c r="B1813" s="50" t="s">
        <v>3126</v>
      </c>
      <c r="C1813" s="47" t="s">
        <v>3127</v>
      </c>
      <c r="D1813" s="77">
        <v>177280</v>
      </c>
      <c r="E1813" s="77">
        <f t="shared" si="79"/>
        <v>168416</v>
      </c>
      <c r="F1813" s="79">
        <f t="shared" si="76"/>
        <v>0.05</v>
      </c>
      <c r="G1813" s="46"/>
    </row>
    <row r="1814" spans="1:7">
      <c r="A1814" s="47" t="s">
        <v>3115</v>
      </c>
      <c r="B1814" s="50" t="s">
        <v>3128</v>
      </c>
      <c r="C1814" s="47" t="s">
        <v>3129</v>
      </c>
      <c r="D1814" s="77">
        <v>177280</v>
      </c>
      <c r="E1814" s="77">
        <f t="shared" si="79"/>
        <v>168416</v>
      </c>
      <c r="F1814" s="79">
        <f t="shared" si="76"/>
        <v>0.05</v>
      </c>
      <c r="G1814" s="46"/>
    </row>
    <row r="1815" spans="1:7">
      <c r="A1815" s="47" t="s">
        <v>3115</v>
      </c>
      <c r="B1815" s="50" t="s">
        <v>3130</v>
      </c>
      <c r="C1815" s="47" t="s">
        <v>3131</v>
      </c>
      <c r="D1815" s="77">
        <v>177280</v>
      </c>
      <c r="E1815" s="77">
        <f t="shared" si="79"/>
        <v>168416</v>
      </c>
      <c r="F1815" s="79">
        <f t="shared" si="76"/>
        <v>0.05</v>
      </c>
      <c r="G1815" s="46"/>
    </row>
    <row r="1816" spans="1:7">
      <c r="A1816" s="47" t="s">
        <v>3115</v>
      </c>
      <c r="B1816" s="50" t="s">
        <v>3132</v>
      </c>
      <c r="C1816" s="47" t="s">
        <v>3133</v>
      </c>
      <c r="D1816" s="77">
        <v>177280</v>
      </c>
      <c r="E1816" s="77">
        <f t="shared" si="79"/>
        <v>168416</v>
      </c>
      <c r="F1816" s="79">
        <f t="shared" si="76"/>
        <v>0.05</v>
      </c>
      <c r="G1816" s="46"/>
    </row>
    <row r="1817" spans="1:7">
      <c r="A1817" s="47" t="s">
        <v>3115</v>
      </c>
      <c r="B1817" s="50" t="s">
        <v>3134</v>
      </c>
      <c r="C1817" s="47" t="s">
        <v>3117</v>
      </c>
      <c r="D1817" s="77">
        <v>214720</v>
      </c>
      <c r="E1817" s="77">
        <f t="shared" si="79"/>
        <v>203984</v>
      </c>
      <c r="F1817" s="79">
        <f t="shared" si="76"/>
        <v>0.05</v>
      </c>
      <c r="G1817" s="46">
        <v>2.4</v>
      </c>
    </row>
    <row r="1818" spans="1:7">
      <c r="A1818" s="47" t="s">
        <v>3115</v>
      </c>
      <c r="B1818" s="50" t="s">
        <v>3135</v>
      </c>
      <c r="C1818" s="47" t="s">
        <v>3136</v>
      </c>
      <c r="D1818" s="77">
        <v>142790</v>
      </c>
      <c r="E1818" s="77">
        <f t="shared" si="79"/>
        <v>135650.5</v>
      </c>
      <c r="F1818" s="79">
        <f t="shared" si="76"/>
        <v>0.05</v>
      </c>
      <c r="G1818" s="46"/>
    </row>
    <row r="1819" spans="1:7">
      <c r="A1819" s="47" t="s">
        <v>3115</v>
      </c>
      <c r="B1819" s="50" t="s">
        <v>3135</v>
      </c>
      <c r="C1819" s="47" t="s">
        <v>3137</v>
      </c>
      <c r="D1819" s="77">
        <v>142790</v>
      </c>
      <c r="E1819" s="77">
        <f t="shared" si="79"/>
        <v>135650.5</v>
      </c>
      <c r="F1819" s="79">
        <f t="shared" si="76"/>
        <v>0.05</v>
      </c>
      <c r="G1819" s="46" t="s">
        <v>3456</v>
      </c>
    </row>
    <row r="1820" spans="1:7">
      <c r="A1820" s="47" t="s">
        <v>3115</v>
      </c>
      <c r="B1820" s="50" t="s">
        <v>3138</v>
      </c>
      <c r="C1820" s="47" t="s">
        <v>3139</v>
      </c>
      <c r="D1820" s="77">
        <v>177280</v>
      </c>
      <c r="E1820" s="77">
        <f t="shared" si="79"/>
        <v>168416</v>
      </c>
      <c r="F1820" s="79">
        <f t="shared" ref="F1820:F1883" si="80">(D1820-E1820)/D1820</f>
        <v>0.05</v>
      </c>
      <c r="G1820" s="46" t="s">
        <v>3457</v>
      </c>
    </row>
    <row r="1821" spans="1:7">
      <c r="A1821" s="47" t="s">
        <v>3115</v>
      </c>
      <c r="B1821" s="50" t="s">
        <v>3140</v>
      </c>
      <c r="C1821" s="47" t="s">
        <v>3141</v>
      </c>
      <c r="D1821" s="77">
        <v>142790</v>
      </c>
      <c r="E1821" s="77">
        <f t="shared" si="79"/>
        <v>135650.5</v>
      </c>
      <c r="F1821" s="79">
        <f t="shared" si="80"/>
        <v>0.05</v>
      </c>
      <c r="G1821" s="46"/>
    </row>
    <row r="1822" spans="1:7">
      <c r="A1822" s="47" t="s">
        <v>3115</v>
      </c>
      <c r="B1822" s="50" t="s">
        <v>3142</v>
      </c>
      <c r="C1822" s="47" t="s">
        <v>3143</v>
      </c>
      <c r="D1822" s="77">
        <v>177280</v>
      </c>
      <c r="E1822" s="77">
        <f t="shared" si="79"/>
        <v>168416</v>
      </c>
      <c r="F1822" s="79">
        <f t="shared" si="80"/>
        <v>0.05</v>
      </c>
      <c r="G1822" s="46" t="s">
        <v>3457</v>
      </c>
    </row>
    <row r="1823" spans="1:7">
      <c r="A1823" s="47" t="s">
        <v>3115</v>
      </c>
      <c r="B1823" s="50" t="s">
        <v>3144</v>
      </c>
      <c r="C1823" s="47" t="s">
        <v>3145</v>
      </c>
      <c r="D1823" s="77">
        <v>142780</v>
      </c>
      <c r="E1823" s="77">
        <f t="shared" si="79"/>
        <v>135641</v>
      </c>
      <c r="F1823" s="79">
        <f t="shared" si="80"/>
        <v>0.05</v>
      </c>
      <c r="G1823" s="46"/>
    </row>
    <row r="1824" spans="1:7">
      <c r="A1824" s="47" t="s">
        <v>3115</v>
      </c>
      <c r="B1824" s="50" t="s">
        <v>3146</v>
      </c>
      <c r="C1824" s="47" t="s">
        <v>3147</v>
      </c>
      <c r="D1824" s="77">
        <v>177280</v>
      </c>
      <c r="E1824" s="77">
        <f t="shared" si="79"/>
        <v>168416</v>
      </c>
      <c r="F1824" s="79">
        <f t="shared" si="80"/>
        <v>0.05</v>
      </c>
      <c r="G1824" s="46" t="s">
        <v>253</v>
      </c>
    </row>
    <row r="1825" spans="1:7">
      <c r="A1825" s="47" t="s">
        <v>3115</v>
      </c>
      <c r="B1825" s="50" t="s">
        <v>3148</v>
      </c>
      <c r="C1825" s="47" t="s">
        <v>3149</v>
      </c>
      <c r="D1825" s="77">
        <v>142780</v>
      </c>
      <c r="E1825" s="77">
        <f t="shared" si="79"/>
        <v>135641</v>
      </c>
      <c r="F1825" s="79">
        <f t="shared" si="80"/>
        <v>0.05</v>
      </c>
      <c r="G1825" s="46"/>
    </row>
    <row r="1826" spans="1:7">
      <c r="A1826" s="47" t="s">
        <v>3115</v>
      </c>
      <c r="B1826" s="50" t="s">
        <v>3150</v>
      </c>
      <c r="C1826" s="47" t="s">
        <v>3151</v>
      </c>
      <c r="D1826" s="77">
        <v>177280</v>
      </c>
      <c r="E1826" s="77">
        <f t="shared" si="79"/>
        <v>168416</v>
      </c>
      <c r="F1826" s="79">
        <f t="shared" si="80"/>
        <v>0.05</v>
      </c>
      <c r="G1826" s="46" t="s">
        <v>253</v>
      </c>
    </row>
    <row r="1827" spans="1:7">
      <c r="A1827" s="47" t="s">
        <v>3115</v>
      </c>
      <c r="B1827" s="50" t="s">
        <v>3152</v>
      </c>
      <c r="C1827" s="47" t="s">
        <v>3153</v>
      </c>
      <c r="D1827" s="77">
        <v>142780</v>
      </c>
      <c r="E1827" s="77">
        <f t="shared" si="79"/>
        <v>135641</v>
      </c>
      <c r="F1827" s="79">
        <f t="shared" si="80"/>
        <v>0.05</v>
      </c>
      <c r="G1827" s="46"/>
    </row>
    <row r="1828" spans="1:7">
      <c r="A1828" s="47" t="s">
        <v>3115</v>
      </c>
      <c r="B1828" s="50" t="s">
        <v>3154</v>
      </c>
      <c r="C1828" s="47" t="s">
        <v>3155</v>
      </c>
      <c r="D1828" s="77">
        <v>177280</v>
      </c>
      <c r="E1828" s="77">
        <f t="shared" si="79"/>
        <v>168416</v>
      </c>
      <c r="F1828" s="79">
        <f t="shared" si="80"/>
        <v>0.05</v>
      </c>
      <c r="G1828" s="46" t="s">
        <v>3457</v>
      </c>
    </row>
    <row r="1829" spans="1:7">
      <c r="A1829" s="47" t="s">
        <v>3115</v>
      </c>
      <c r="B1829" s="50" t="s">
        <v>3156</v>
      </c>
      <c r="C1829" s="47" t="s">
        <v>3157</v>
      </c>
      <c r="D1829" s="77">
        <v>133780</v>
      </c>
      <c r="E1829" s="77">
        <f t="shared" si="79"/>
        <v>127091</v>
      </c>
      <c r="F1829" s="79">
        <f t="shared" si="80"/>
        <v>0.05</v>
      </c>
      <c r="G1829" s="46" t="s">
        <v>3458</v>
      </c>
    </row>
    <row r="1830" spans="1:7">
      <c r="A1830" s="47" t="s">
        <v>3115</v>
      </c>
      <c r="B1830" s="50" t="s">
        <v>3158</v>
      </c>
      <c r="C1830" s="47" t="s">
        <v>3159</v>
      </c>
      <c r="D1830" s="77">
        <v>19820</v>
      </c>
      <c r="E1830" s="77">
        <f t="shared" si="79"/>
        <v>18829</v>
      </c>
      <c r="F1830" s="79">
        <f t="shared" si="80"/>
        <v>0.05</v>
      </c>
      <c r="G1830" s="46" t="s">
        <v>3459</v>
      </c>
    </row>
    <row r="1831" spans="1:7">
      <c r="A1831" s="47" t="s">
        <v>3115</v>
      </c>
      <c r="B1831" s="50" t="s">
        <v>3160</v>
      </c>
      <c r="C1831" s="47" t="s">
        <v>3161</v>
      </c>
      <c r="D1831" s="77">
        <v>19820</v>
      </c>
      <c r="E1831" s="77">
        <v>18830</v>
      </c>
      <c r="F1831" s="79">
        <f t="shared" si="80"/>
        <v>4.9949545913218971E-2</v>
      </c>
      <c r="G1831" s="46" t="s">
        <v>3459</v>
      </c>
    </row>
    <row r="1832" spans="1:7">
      <c r="A1832" s="47" t="s">
        <v>3115</v>
      </c>
      <c r="B1832" s="50" t="s">
        <v>3162</v>
      </c>
      <c r="C1832" s="47" t="s">
        <v>3163</v>
      </c>
      <c r="D1832" s="77">
        <v>20640</v>
      </c>
      <c r="E1832" s="77">
        <f t="shared" si="79"/>
        <v>19608</v>
      </c>
      <c r="F1832" s="79">
        <f t="shared" si="80"/>
        <v>0.05</v>
      </c>
      <c r="G1832" s="46" t="s">
        <v>3460</v>
      </c>
    </row>
    <row r="1833" spans="1:7">
      <c r="A1833" s="47" t="s">
        <v>3115</v>
      </c>
      <c r="B1833" s="50" t="s">
        <v>3164</v>
      </c>
      <c r="C1833" s="47" t="s">
        <v>3165</v>
      </c>
      <c r="D1833" s="77">
        <v>20640</v>
      </c>
      <c r="E1833" s="77">
        <f t="shared" si="79"/>
        <v>19608</v>
      </c>
      <c r="F1833" s="79">
        <f t="shared" si="80"/>
        <v>0.05</v>
      </c>
      <c r="G1833" s="46"/>
    </row>
    <row r="1834" spans="1:7">
      <c r="A1834" s="47"/>
      <c r="B1834" s="47"/>
      <c r="C1834" s="47"/>
      <c r="D1834" s="77"/>
      <c r="E1834" s="77"/>
      <c r="F1834" s="79" t="e">
        <f t="shared" si="80"/>
        <v>#DIV/0!</v>
      </c>
      <c r="G1834" s="46"/>
    </row>
    <row r="1835" spans="1:7">
      <c r="A1835" s="47" t="s">
        <v>3166</v>
      </c>
      <c r="B1835" s="47" t="s">
        <v>3167</v>
      </c>
      <c r="C1835" s="47" t="s">
        <v>3168</v>
      </c>
      <c r="D1835" s="77">
        <v>180000</v>
      </c>
      <c r="E1835" s="77">
        <v>120000</v>
      </c>
      <c r="F1835" s="79">
        <f t="shared" si="80"/>
        <v>0.33333333333333331</v>
      </c>
      <c r="G1835" s="46" t="s">
        <v>3461</v>
      </c>
    </row>
    <row r="1836" spans="1:7">
      <c r="A1836" s="47" t="s">
        <v>3166</v>
      </c>
      <c r="B1836" s="47" t="s">
        <v>3169</v>
      </c>
      <c r="C1836" s="47" t="s">
        <v>3168</v>
      </c>
      <c r="D1836" s="77">
        <v>350000</v>
      </c>
      <c r="E1836" s="77">
        <v>256000</v>
      </c>
      <c r="F1836" s="79">
        <f t="shared" si="80"/>
        <v>0.26857142857142857</v>
      </c>
      <c r="G1836" s="46" t="s">
        <v>3368</v>
      </c>
    </row>
    <row r="1837" spans="1:7">
      <c r="A1837" s="47"/>
      <c r="B1837" s="47"/>
      <c r="C1837" s="47"/>
      <c r="D1837" s="77"/>
      <c r="E1837" s="77"/>
      <c r="F1837" s="79" t="e">
        <f t="shared" si="80"/>
        <v>#DIV/0!</v>
      </c>
      <c r="G1837" s="46"/>
    </row>
    <row r="1838" spans="1:7">
      <c r="A1838" s="47" t="s">
        <v>3170</v>
      </c>
      <c r="B1838" s="50" t="s">
        <v>3171</v>
      </c>
      <c r="C1838" s="47" t="s">
        <v>3172</v>
      </c>
      <c r="D1838" s="77">
        <v>583650</v>
      </c>
      <c r="E1838" s="77">
        <f t="shared" ref="E1838:E1844" si="81">D1838*0.93</f>
        <v>542794.5</v>
      </c>
      <c r="F1838" s="79">
        <f t="shared" si="80"/>
        <v>7.0000000000000007E-2</v>
      </c>
      <c r="G1838" s="46"/>
    </row>
    <row r="1839" spans="1:7">
      <c r="A1839" s="47" t="s">
        <v>3170</v>
      </c>
      <c r="B1839" s="50" t="s">
        <v>3173</v>
      </c>
      <c r="C1839" s="47" t="s">
        <v>1994</v>
      </c>
      <c r="D1839" s="77">
        <v>19790</v>
      </c>
      <c r="E1839" s="77">
        <f t="shared" si="81"/>
        <v>18404.7</v>
      </c>
      <c r="F1839" s="79">
        <f t="shared" si="80"/>
        <v>6.9999999999999965E-2</v>
      </c>
      <c r="G1839" s="46"/>
    </row>
    <row r="1840" spans="1:7">
      <c r="A1840" s="47" t="s">
        <v>3170</v>
      </c>
      <c r="B1840" s="50" t="s">
        <v>3174</v>
      </c>
      <c r="C1840" s="47" t="s">
        <v>3175</v>
      </c>
      <c r="D1840" s="77">
        <v>20640</v>
      </c>
      <c r="E1840" s="77">
        <f t="shared" si="81"/>
        <v>19195.2</v>
      </c>
      <c r="F1840" s="79">
        <f t="shared" si="80"/>
        <v>6.9999999999999965E-2</v>
      </c>
      <c r="G1840" s="46"/>
    </row>
    <row r="1841" spans="1:7">
      <c r="A1841" s="47" t="s">
        <v>3170</v>
      </c>
      <c r="B1841" s="50" t="s">
        <v>3176</v>
      </c>
      <c r="C1841" s="47" t="s">
        <v>3177</v>
      </c>
      <c r="D1841" s="77">
        <v>988560</v>
      </c>
      <c r="E1841" s="77">
        <f t="shared" si="81"/>
        <v>919360.8</v>
      </c>
      <c r="F1841" s="79">
        <f t="shared" si="80"/>
        <v>6.9999999999999951E-2</v>
      </c>
      <c r="G1841" s="46"/>
    </row>
    <row r="1842" spans="1:7">
      <c r="A1842" s="47" t="s">
        <v>3170</v>
      </c>
      <c r="B1842" s="50" t="s">
        <v>3178</v>
      </c>
      <c r="C1842" s="47" t="s">
        <v>3179</v>
      </c>
      <c r="D1842" s="77">
        <v>837060</v>
      </c>
      <c r="E1842" s="77">
        <f t="shared" si="81"/>
        <v>778465.8</v>
      </c>
      <c r="F1842" s="79">
        <f t="shared" si="80"/>
        <v>6.9999999999999951E-2</v>
      </c>
      <c r="G1842" s="46"/>
    </row>
    <row r="1843" spans="1:7">
      <c r="A1843" s="47" t="s">
        <v>3170</v>
      </c>
      <c r="B1843" s="50" t="s">
        <v>3180</v>
      </c>
      <c r="C1843" s="47" t="s">
        <v>3181</v>
      </c>
      <c r="D1843" s="77">
        <v>412150</v>
      </c>
      <c r="E1843" s="77">
        <f t="shared" si="81"/>
        <v>383299.5</v>
      </c>
      <c r="F1843" s="79">
        <f t="shared" si="80"/>
        <v>7.0000000000000007E-2</v>
      </c>
      <c r="G1843" s="46"/>
    </row>
    <row r="1844" spans="1:7">
      <c r="A1844" s="47" t="s">
        <v>3170</v>
      </c>
      <c r="B1844" s="50" t="s">
        <v>3182</v>
      </c>
      <c r="C1844" s="47" t="s">
        <v>1608</v>
      </c>
      <c r="D1844" s="77">
        <v>118170</v>
      </c>
      <c r="E1844" s="77">
        <f t="shared" si="81"/>
        <v>109898.1</v>
      </c>
      <c r="F1844" s="79">
        <f t="shared" si="80"/>
        <v>6.9999999999999951E-2</v>
      </c>
      <c r="G1844" s="46"/>
    </row>
    <row r="1845" spans="1:7">
      <c r="A1845" s="47"/>
      <c r="B1845" s="47"/>
      <c r="C1845" s="47"/>
      <c r="D1845" s="77"/>
      <c r="E1845" s="77"/>
      <c r="F1845" s="79" t="e">
        <f t="shared" si="80"/>
        <v>#DIV/0!</v>
      </c>
      <c r="G1845" s="46"/>
    </row>
    <row r="1846" spans="1:7">
      <c r="A1846" s="47"/>
      <c r="B1846" s="47" t="s">
        <v>3183</v>
      </c>
      <c r="C1846" s="47" t="s">
        <v>3184</v>
      </c>
      <c r="D1846" s="77">
        <v>19800</v>
      </c>
      <c r="E1846" s="77">
        <v>14300</v>
      </c>
      <c r="F1846" s="79">
        <f t="shared" si="80"/>
        <v>0.27777777777777779</v>
      </c>
      <c r="G1846" s="47"/>
    </row>
    <row r="1847" spans="1:7">
      <c r="A1847" s="47"/>
      <c r="B1847" s="47"/>
      <c r="C1847" s="47"/>
      <c r="D1847" s="77"/>
      <c r="E1847" s="77"/>
      <c r="F1847" s="79" t="e">
        <f t="shared" si="80"/>
        <v>#DIV/0!</v>
      </c>
      <c r="G1847" s="46"/>
    </row>
    <row r="1848" spans="1:7">
      <c r="A1848" s="47" t="s">
        <v>3185</v>
      </c>
      <c r="B1848" s="47" t="s">
        <v>3186</v>
      </c>
      <c r="C1848" s="47" t="s">
        <v>1940</v>
      </c>
      <c r="D1848" s="77">
        <v>184750</v>
      </c>
      <c r="E1848" s="77">
        <f>D1848*0.93</f>
        <v>171817.5</v>
      </c>
      <c r="F1848" s="79">
        <f t="shared" si="80"/>
        <v>7.0000000000000007E-2</v>
      </c>
      <c r="G1848" s="46"/>
    </row>
    <row r="1849" spans="1:7">
      <c r="A1849" s="47" t="s">
        <v>3185</v>
      </c>
      <c r="B1849" s="47" t="s">
        <v>3187</v>
      </c>
      <c r="C1849" s="47" t="s">
        <v>3188</v>
      </c>
      <c r="D1849" s="77">
        <v>196390</v>
      </c>
      <c r="E1849" s="77">
        <f t="shared" ref="E1849:E1856" si="82">D1849*0.93</f>
        <v>182642.7</v>
      </c>
      <c r="F1849" s="79">
        <f t="shared" si="80"/>
        <v>6.9999999999999937E-2</v>
      </c>
      <c r="G1849" s="46"/>
    </row>
    <row r="1850" spans="1:7">
      <c r="A1850" s="47" t="s">
        <v>3185</v>
      </c>
      <c r="B1850" s="50" t="s">
        <v>3189</v>
      </c>
      <c r="C1850" s="47" t="s">
        <v>3190</v>
      </c>
      <c r="D1850" s="77">
        <v>184750</v>
      </c>
      <c r="E1850" s="77">
        <f t="shared" si="82"/>
        <v>171817.5</v>
      </c>
      <c r="F1850" s="79">
        <f t="shared" si="80"/>
        <v>7.0000000000000007E-2</v>
      </c>
      <c r="G1850" s="46"/>
    </row>
    <row r="1851" spans="1:7">
      <c r="A1851" s="47" t="s">
        <v>3185</v>
      </c>
      <c r="B1851" s="50" t="s">
        <v>3191</v>
      </c>
      <c r="C1851" s="47" t="s">
        <v>3192</v>
      </c>
      <c r="D1851" s="77">
        <v>219470</v>
      </c>
      <c r="E1851" s="77">
        <f t="shared" si="82"/>
        <v>204107.1</v>
      </c>
      <c r="F1851" s="79">
        <f t="shared" si="80"/>
        <v>6.9999999999999979E-2</v>
      </c>
      <c r="G1851" s="46"/>
    </row>
    <row r="1852" spans="1:7">
      <c r="A1852" s="47" t="s">
        <v>3185</v>
      </c>
      <c r="B1852" s="50" t="s">
        <v>3193</v>
      </c>
      <c r="C1852" s="47" t="s">
        <v>3194</v>
      </c>
      <c r="D1852" s="104">
        <v>219470</v>
      </c>
      <c r="E1852" s="77">
        <f t="shared" si="82"/>
        <v>204107.1</v>
      </c>
      <c r="F1852" s="79">
        <f t="shared" si="80"/>
        <v>6.9999999999999979E-2</v>
      </c>
      <c r="G1852" s="46"/>
    </row>
    <row r="1853" spans="1:7">
      <c r="A1853" s="47" t="s">
        <v>3185</v>
      </c>
      <c r="B1853" s="50" t="s">
        <v>2531</v>
      </c>
      <c r="C1853" s="47" t="s">
        <v>194</v>
      </c>
      <c r="D1853" s="104">
        <v>211040</v>
      </c>
      <c r="E1853" s="77">
        <v>196267</v>
      </c>
      <c r="F1853" s="79">
        <f t="shared" si="80"/>
        <v>7.0000947687642159E-2</v>
      </c>
      <c r="G1853" s="46"/>
    </row>
    <row r="1854" spans="1:7">
      <c r="A1854" s="47" t="s">
        <v>3185</v>
      </c>
      <c r="B1854" s="50" t="s">
        <v>3195</v>
      </c>
      <c r="C1854" s="47" t="s">
        <v>3196</v>
      </c>
      <c r="D1854" s="104">
        <v>211040</v>
      </c>
      <c r="E1854" s="77">
        <v>196267</v>
      </c>
      <c r="F1854" s="79">
        <f t="shared" si="80"/>
        <v>7.0000947687642159E-2</v>
      </c>
      <c r="G1854" s="46"/>
    </row>
    <row r="1855" spans="1:7">
      <c r="A1855" s="47" t="s">
        <v>3185</v>
      </c>
      <c r="B1855" s="50" t="s">
        <v>3197</v>
      </c>
      <c r="C1855" s="47" t="s">
        <v>3198</v>
      </c>
      <c r="D1855" s="104">
        <v>211040</v>
      </c>
      <c r="E1855" s="77">
        <v>196267</v>
      </c>
      <c r="F1855" s="79">
        <f t="shared" si="80"/>
        <v>7.0000947687642159E-2</v>
      </c>
      <c r="G1855" s="46"/>
    </row>
    <row r="1856" spans="1:7">
      <c r="A1856" s="47" t="s">
        <v>3185</v>
      </c>
      <c r="B1856" s="50" t="s">
        <v>3199</v>
      </c>
      <c r="C1856" s="47" t="s">
        <v>3200</v>
      </c>
      <c r="D1856" s="104">
        <v>586930</v>
      </c>
      <c r="E1856" s="77">
        <f t="shared" si="82"/>
        <v>545844.9</v>
      </c>
      <c r="F1856" s="79">
        <f t="shared" si="80"/>
        <v>6.9999999999999965E-2</v>
      </c>
      <c r="G1856" s="46"/>
    </row>
    <row r="1857" spans="1:7">
      <c r="A1857" s="47"/>
      <c r="B1857" s="47"/>
      <c r="C1857" s="47"/>
      <c r="D1857" s="77"/>
      <c r="E1857" s="77"/>
      <c r="F1857" s="79" t="e">
        <f t="shared" si="80"/>
        <v>#DIV/0!</v>
      </c>
      <c r="G1857" s="46"/>
    </row>
    <row r="1858" spans="1:7">
      <c r="A1858" s="47" t="s">
        <v>3201</v>
      </c>
      <c r="B1858" s="47" t="s">
        <v>3202</v>
      </c>
      <c r="C1858" s="47" t="s">
        <v>3203</v>
      </c>
      <c r="D1858" s="77">
        <v>2800</v>
      </c>
      <c r="E1858" s="77">
        <v>1558</v>
      </c>
      <c r="F1858" s="79">
        <f t="shared" si="80"/>
        <v>0.44357142857142856</v>
      </c>
      <c r="G1858" s="46" t="s">
        <v>3462</v>
      </c>
    </row>
    <row r="1859" spans="1:7">
      <c r="A1859" s="47" t="s">
        <v>3201</v>
      </c>
      <c r="B1859" s="47" t="s">
        <v>188</v>
      </c>
      <c r="C1859" s="47" t="s">
        <v>3203</v>
      </c>
      <c r="D1859" s="77">
        <v>5200</v>
      </c>
      <c r="E1859" s="77">
        <v>2870</v>
      </c>
      <c r="F1859" s="79">
        <f t="shared" si="80"/>
        <v>0.44807692307692309</v>
      </c>
      <c r="G1859" s="46" t="s">
        <v>3463</v>
      </c>
    </row>
    <row r="1860" spans="1:7">
      <c r="A1860" s="47" t="s">
        <v>3201</v>
      </c>
      <c r="B1860" s="47" t="s">
        <v>189</v>
      </c>
      <c r="C1860" s="47" t="s">
        <v>3203</v>
      </c>
      <c r="D1860" s="77">
        <v>6600</v>
      </c>
      <c r="E1860" s="77">
        <v>3608</v>
      </c>
      <c r="F1860" s="79">
        <f t="shared" si="80"/>
        <v>0.45333333333333331</v>
      </c>
      <c r="G1860" s="46" t="s">
        <v>3464</v>
      </c>
    </row>
    <row r="1861" spans="1:7">
      <c r="A1861" s="47" t="s">
        <v>3201</v>
      </c>
      <c r="B1861" s="47" t="s">
        <v>190</v>
      </c>
      <c r="C1861" s="47" t="s">
        <v>3203</v>
      </c>
      <c r="D1861" s="77">
        <v>9000</v>
      </c>
      <c r="E1861" s="77">
        <v>4920</v>
      </c>
      <c r="F1861" s="79">
        <f t="shared" si="80"/>
        <v>0.45333333333333331</v>
      </c>
      <c r="G1861" s="46" t="s">
        <v>3367</v>
      </c>
    </row>
    <row r="1862" spans="1:7">
      <c r="A1862" s="47" t="s">
        <v>3201</v>
      </c>
      <c r="B1862" s="47" t="s">
        <v>191</v>
      </c>
      <c r="C1862" s="47" t="s">
        <v>3203</v>
      </c>
      <c r="D1862" s="77">
        <v>10000</v>
      </c>
      <c r="E1862" s="77">
        <v>5740</v>
      </c>
      <c r="F1862" s="79">
        <f t="shared" si="80"/>
        <v>0.42599999999999999</v>
      </c>
      <c r="G1862" s="46" t="s">
        <v>254</v>
      </c>
    </row>
    <row r="1863" spans="1:7">
      <c r="A1863" s="47" t="s">
        <v>3201</v>
      </c>
      <c r="B1863" s="47" t="s">
        <v>3204</v>
      </c>
      <c r="C1863" s="47" t="s">
        <v>3203</v>
      </c>
      <c r="D1863" s="77">
        <v>11000</v>
      </c>
      <c r="E1863" s="77">
        <v>6970</v>
      </c>
      <c r="F1863" s="79">
        <f t="shared" si="80"/>
        <v>0.36636363636363639</v>
      </c>
      <c r="G1863" s="46" t="s">
        <v>3465</v>
      </c>
    </row>
    <row r="1864" spans="1:7">
      <c r="A1864" s="47" t="s">
        <v>3201</v>
      </c>
      <c r="B1864" s="47" t="s">
        <v>3205</v>
      </c>
      <c r="C1864" s="47" t="s">
        <v>3206</v>
      </c>
      <c r="D1864" s="77">
        <v>12500</v>
      </c>
      <c r="E1864" s="77">
        <v>6888</v>
      </c>
      <c r="F1864" s="79">
        <f t="shared" si="80"/>
        <v>0.44896000000000003</v>
      </c>
      <c r="G1864" s="46" t="s">
        <v>255</v>
      </c>
    </row>
    <row r="1865" spans="1:7">
      <c r="A1865" s="47" t="s">
        <v>3201</v>
      </c>
      <c r="B1865" s="47" t="s">
        <v>3207</v>
      </c>
      <c r="C1865" s="47" t="s">
        <v>3208</v>
      </c>
      <c r="D1865" s="77">
        <v>12000</v>
      </c>
      <c r="E1865" s="77">
        <v>8036</v>
      </c>
      <c r="F1865" s="79">
        <f t="shared" si="80"/>
        <v>0.33033333333333331</v>
      </c>
      <c r="G1865" s="46" t="s">
        <v>255</v>
      </c>
    </row>
    <row r="1866" spans="1:7">
      <c r="A1866" s="47" t="s">
        <v>3201</v>
      </c>
      <c r="B1866" s="47" t="s">
        <v>3209</v>
      </c>
      <c r="C1866" s="47" t="s">
        <v>3208</v>
      </c>
      <c r="D1866" s="77">
        <v>14500</v>
      </c>
      <c r="E1866" s="77">
        <v>8036</v>
      </c>
      <c r="F1866" s="79">
        <f t="shared" si="80"/>
        <v>0.44579310344827588</v>
      </c>
      <c r="G1866" s="46" t="s">
        <v>255</v>
      </c>
    </row>
    <row r="1867" spans="1:7">
      <c r="A1867" s="47" t="s">
        <v>3201</v>
      </c>
      <c r="B1867" s="47" t="s">
        <v>3210</v>
      </c>
      <c r="C1867" s="47" t="s">
        <v>3208</v>
      </c>
      <c r="D1867" s="77">
        <v>17000</v>
      </c>
      <c r="E1867" s="77">
        <v>13120</v>
      </c>
      <c r="F1867" s="79">
        <f t="shared" si="80"/>
        <v>0.22823529411764706</v>
      </c>
      <c r="G1867" s="46" t="s">
        <v>3368</v>
      </c>
    </row>
    <row r="1868" spans="1:7">
      <c r="A1868" s="47" t="s">
        <v>3201</v>
      </c>
      <c r="B1868" s="47" t="s">
        <v>3211</v>
      </c>
      <c r="C1868" s="47" t="s">
        <v>3208</v>
      </c>
      <c r="D1868" s="77">
        <v>24000</v>
      </c>
      <c r="E1868" s="77">
        <v>13120</v>
      </c>
      <c r="F1868" s="79">
        <f t="shared" si="80"/>
        <v>0.45333333333333331</v>
      </c>
      <c r="G1868" s="46" t="s">
        <v>3368</v>
      </c>
    </row>
    <row r="1869" spans="1:7">
      <c r="A1869" s="47" t="s">
        <v>3201</v>
      </c>
      <c r="B1869" s="47" t="s">
        <v>3212</v>
      </c>
      <c r="C1869" s="47" t="s">
        <v>3208</v>
      </c>
      <c r="D1869" s="77">
        <v>23000</v>
      </c>
      <c r="E1869" s="77">
        <v>18860</v>
      </c>
      <c r="F1869" s="79">
        <f t="shared" si="80"/>
        <v>0.18</v>
      </c>
      <c r="G1869" s="46" t="s">
        <v>3367</v>
      </c>
    </row>
    <row r="1870" spans="1:7">
      <c r="A1870" s="47" t="s">
        <v>3201</v>
      </c>
      <c r="B1870" s="47" t="s">
        <v>3213</v>
      </c>
      <c r="C1870" s="47" t="s">
        <v>3208</v>
      </c>
      <c r="D1870" s="77">
        <v>34000</v>
      </c>
      <c r="E1870" s="77">
        <v>18860</v>
      </c>
      <c r="F1870" s="79">
        <f t="shared" si="80"/>
        <v>0.44529411764705884</v>
      </c>
      <c r="G1870" s="46" t="s">
        <v>3367</v>
      </c>
    </row>
    <row r="1871" spans="1:7">
      <c r="A1871" s="47" t="s">
        <v>3201</v>
      </c>
      <c r="B1871" s="47" t="s">
        <v>180</v>
      </c>
      <c r="C1871" s="47" t="s">
        <v>3214</v>
      </c>
      <c r="D1871" s="77">
        <v>19200</v>
      </c>
      <c r="E1871" s="77">
        <v>10880</v>
      </c>
      <c r="F1871" s="79">
        <f t="shared" si="80"/>
        <v>0.43333333333333335</v>
      </c>
      <c r="G1871" s="46" t="s">
        <v>256</v>
      </c>
    </row>
    <row r="1872" spans="1:7">
      <c r="A1872" s="47"/>
      <c r="B1872" s="47"/>
      <c r="C1872" s="47"/>
      <c r="D1872" s="77"/>
      <c r="E1872" s="77"/>
      <c r="F1872" s="79" t="e">
        <f t="shared" si="80"/>
        <v>#DIV/0!</v>
      </c>
      <c r="G1872" s="46"/>
    </row>
    <row r="1873" spans="1:7">
      <c r="A1873" s="47" t="s">
        <v>3215</v>
      </c>
      <c r="B1873" s="59" t="s">
        <v>3216</v>
      </c>
      <c r="C1873" s="71" t="s">
        <v>3217</v>
      </c>
      <c r="D1873" s="84">
        <v>8000</v>
      </c>
      <c r="E1873" s="84">
        <v>6000</v>
      </c>
      <c r="F1873" s="79">
        <f t="shared" si="80"/>
        <v>0.25</v>
      </c>
      <c r="G1873" s="110" t="s">
        <v>257</v>
      </c>
    </row>
    <row r="1874" spans="1:7">
      <c r="A1874" s="47" t="s">
        <v>3215</v>
      </c>
      <c r="B1874" s="59" t="s">
        <v>3218</v>
      </c>
      <c r="C1874" s="71" t="s">
        <v>3217</v>
      </c>
      <c r="D1874" s="84">
        <v>8000</v>
      </c>
      <c r="E1874" s="84">
        <v>6300</v>
      </c>
      <c r="F1874" s="79">
        <f t="shared" si="80"/>
        <v>0.21249999999999999</v>
      </c>
      <c r="G1874" s="110" t="s">
        <v>258</v>
      </c>
    </row>
    <row r="1875" spans="1:7">
      <c r="A1875" s="47" t="s">
        <v>3215</v>
      </c>
      <c r="B1875" s="59" t="s">
        <v>3219</v>
      </c>
      <c r="C1875" s="71" t="s">
        <v>3220</v>
      </c>
      <c r="D1875" s="111">
        <v>7500</v>
      </c>
      <c r="E1875" s="84">
        <v>6130</v>
      </c>
      <c r="F1875" s="79">
        <f t="shared" si="80"/>
        <v>0.18266666666666667</v>
      </c>
      <c r="G1875" s="110" t="s">
        <v>242</v>
      </c>
    </row>
    <row r="1876" spans="1:7">
      <c r="A1876" s="47" t="s">
        <v>3215</v>
      </c>
      <c r="B1876" s="59" t="s">
        <v>3221</v>
      </c>
      <c r="C1876" s="71" t="s">
        <v>3220</v>
      </c>
      <c r="D1876" s="111">
        <v>5760</v>
      </c>
      <c r="E1876" s="84">
        <v>4430</v>
      </c>
      <c r="F1876" s="79">
        <f t="shared" si="80"/>
        <v>0.23090277777777779</v>
      </c>
      <c r="G1876" s="110" t="s">
        <v>3466</v>
      </c>
    </row>
    <row r="1877" spans="1:7">
      <c r="A1877" s="47" t="s">
        <v>3215</v>
      </c>
      <c r="B1877" s="59" t="s">
        <v>3222</v>
      </c>
      <c r="C1877" s="71" t="s">
        <v>3220</v>
      </c>
      <c r="D1877" s="111">
        <v>4608</v>
      </c>
      <c r="E1877" s="84">
        <v>3550</v>
      </c>
      <c r="F1877" s="79">
        <f t="shared" si="80"/>
        <v>0.22960069444444445</v>
      </c>
      <c r="G1877" s="110" t="s">
        <v>3378</v>
      </c>
    </row>
    <row r="1878" spans="1:7">
      <c r="A1878" s="47" t="s">
        <v>3215</v>
      </c>
      <c r="B1878" s="72" t="s">
        <v>3223</v>
      </c>
      <c r="C1878" s="73" t="s">
        <v>3220</v>
      </c>
      <c r="D1878" s="111">
        <v>3552</v>
      </c>
      <c r="E1878" s="84">
        <v>2730</v>
      </c>
      <c r="F1878" s="79">
        <f t="shared" si="80"/>
        <v>0.23141891891891891</v>
      </c>
      <c r="G1878" s="110" t="s">
        <v>3379</v>
      </c>
    </row>
    <row r="1879" spans="1:7">
      <c r="A1879" s="47" t="s">
        <v>3215</v>
      </c>
      <c r="B1879" s="74" t="s">
        <v>3224</v>
      </c>
      <c r="C1879" s="71" t="s">
        <v>3217</v>
      </c>
      <c r="D1879" s="111">
        <v>2500</v>
      </c>
      <c r="E1879" s="84">
        <v>2270</v>
      </c>
      <c r="F1879" s="79">
        <f t="shared" si="80"/>
        <v>9.1999999999999998E-2</v>
      </c>
      <c r="G1879" s="110" t="s">
        <v>3467</v>
      </c>
    </row>
    <row r="1880" spans="1:7">
      <c r="A1880" s="47" t="s">
        <v>3215</v>
      </c>
      <c r="B1880" s="59" t="s">
        <v>3225</v>
      </c>
      <c r="C1880" s="59" t="s">
        <v>3225</v>
      </c>
      <c r="D1880" s="111">
        <v>3990</v>
      </c>
      <c r="E1880" s="84">
        <v>3300</v>
      </c>
      <c r="F1880" s="79">
        <f t="shared" si="80"/>
        <v>0.17293233082706766</v>
      </c>
      <c r="G1880" s="110"/>
    </row>
    <row r="1881" spans="1:7">
      <c r="A1881" s="47" t="s">
        <v>3215</v>
      </c>
      <c r="B1881" s="59" t="s">
        <v>3226</v>
      </c>
      <c r="C1881" s="59" t="s">
        <v>3226</v>
      </c>
      <c r="D1881" s="111">
        <v>2930</v>
      </c>
      <c r="E1881" s="84">
        <v>2490</v>
      </c>
      <c r="F1881" s="79">
        <f t="shared" si="80"/>
        <v>0.15017064846416384</v>
      </c>
      <c r="G1881" s="110"/>
    </row>
    <row r="1882" spans="1:7">
      <c r="A1882" s="47" t="s">
        <v>3215</v>
      </c>
      <c r="B1882" s="59" t="s">
        <v>200</v>
      </c>
      <c r="C1882" s="59" t="s">
        <v>3227</v>
      </c>
      <c r="D1882" s="93">
        <v>4660</v>
      </c>
      <c r="E1882" s="84">
        <v>3860</v>
      </c>
      <c r="F1882" s="79">
        <f t="shared" si="80"/>
        <v>0.17167381974248927</v>
      </c>
      <c r="G1882" s="110"/>
    </row>
    <row r="1883" spans="1:7">
      <c r="A1883" s="47" t="s">
        <v>3215</v>
      </c>
      <c r="B1883" s="59" t="s">
        <v>3228</v>
      </c>
      <c r="C1883" s="59" t="s">
        <v>3227</v>
      </c>
      <c r="D1883" s="93">
        <v>6260</v>
      </c>
      <c r="E1883" s="84">
        <v>5350</v>
      </c>
      <c r="F1883" s="79">
        <f t="shared" si="80"/>
        <v>0.14536741214057508</v>
      </c>
      <c r="G1883" s="110"/>
    </row>
    <row r="1884" spans="1:7">
      <c r="A1884" s="47" t="s">
        <v>3215</v>
      </c>
      <c r="B1884" s="59" t="s">
        <v>201</v>
      </c>
      <c r="C1884" s="59" t="s">
        <v>3227</v>
      </c>
      <c r="D1884" s="93">
        <v>7850</v>
      </c>
      <c r="E1884" s="84">
        <v>6550</v>
      </c>
      <c r="F1884" s="79">
        <f t="shared" ref="F1884:F1903" si="83">(D1884-E1884)/D1884</f>
        <v>0.16560509554140126</v>
      </c>
      <c r="G1884" s="110"/>
    </row>
    <row r="1885" spans="1:7">
      <c r="A1885" s="47" t="s">
        <v>3215</v>
      </c>
      <c r="B1885" s="59" t="s">
        <v>202</v>
      </c>
      <c r="C1885" s="59" t="s">
        <v>3227</v>
      </c>
      <c r="D1885" s="93">
        <v>9990</v>
      </c>
      <c r="E1885" s="84">
        <v>8200</v>
      </c>
      <c r="F1885" s="79">
        <f t="shared" si="83"/>
        <v>0.17917917917917917</v>
      </c>
      <c r="G1885" s="110"/>
    </row>
    <row r="1886" spans="1:7">
      <c r="A1886" s="47"/>
      <c r="B1886" s="47"/>
      <c r="C1886" s="47"/>
      <c r="D1886" s="77"/>
      <c r="E1886" s="77"/>
      <c r="F1886" s="79" t="e">
        <f t="shared" si="83"/>
        <v>#DIV/0!</v>
      </c>
      <c r="G1886" s="46"/>
    </row>
    <row r="1887" spans="1:7">
      <c r="A1887" s="47" t="s">
        <v>3229</v>
      </c>
      <c r="B1887" s="59" t="s">
        <v>3230</v>
      </c>
      <c r="C1887" s="71" t="s">
        <v>3231</v>
      </c>
      <c r="D1887" s="77">
        <v>80000</v>
      </c>
      <c r="E1887" s="77">
        <v>31350</v>
      </c>
      <c r="F1887" s="79">
        <f t="shared" si="83"/>
        <v>0.60812500000000003</v>
      </c>
      <c r="G1887" s="46" t="s">
        <v>259</v>
      </c>
    </row>
    <row r="1888" spans="1:7">
      <c r="A1888" s="47"/>
      <c r="B1888" s="47"/>
      <c r="C1888" s="47"/>
      <c r="D1888" s="77"/>
      <c r="E1888" s="77"/>
      <c r="F1888" s="79" t="e">
        <f t="shared" si="83"/>
        <v>#DIV/0!</v>
      </c>
      <c r="G1888" s="46"/>
    </row>
    <row r="1889" spans="1:7">
      <c r="A1889" s="47" t="s">
        <v>3232</v>
      </c>
      <c r="B1889" s="59" t="s">
        <v>3233</v>
      </c>
      <c r="C1889" s="71" t="s">
        <v>3234</v>
      </c>
      <c r="D1889" s="77">
        <v>88000</v>
      </c>
      <c r="E1889" s="77">
        <v>74800</v>
      </c>
      <c r="F1889" s="79">
        <f t="shared" si="83"/>
        <v>0.15</v>
      </c>
      <c r="G1889" s="46" t="s">
        <v>612</v>
      </c>
    </row>
    <row r="1890" spans="1:7">
      <c r="A1890" s="47" t="s">
        <v>3232</v>
      </c>
      <c r="B1890" s="59" t="s">
        <v>3235</v>
      </c>
      <c r="C1890" s="71" t="s">
        <v>3234</v>
      </c>
      <c r="D1890" s="77">
        <v>360000</v>
      </c>
      <c r="E1890" s="77">
        <v>319000</v>
      </c>
      <c r="F1890" s="79">
        <f t="shared" si="83"/>
        <v>0.11388888888888889</v>
      </c>
      <c r="G1890" s="46" t="s">
        <v>260</v>
      </c>
    </row>
    <row r="1891" spans="1:7">
      <c r="A1891" s="47"/>
      <c r="B1891" s="47"/>
      <c r="C1891" s="47"/>
      <c r="D1891" s="77"/>
      <c r="E1891" s="77"/>
      <c r="F1891" s="79" t="e">
        <f t="shared" si="83"/>
        <v>#DIV/0!</v>
      </c>
      <c r="G1891" s="46"/>
    </row>
    <row r="1892" spans="1:7">
      <c r="A1892" s="47" t="s">
        <v>3236</v>
      </c>
      <c r="B1892" s="50" t="s">
        <v>3237</v>
      </c>
      <c r="C1892" s="47" t="s">
        <v>3238</v>
      </c>
      <c r="D1892" s="77">
        <v>249400</v>
      </c>
      <c r="E1892" s="77">
        <f>D1892*0.94</f>
        <v>234436</v>
      </c>
      <c r="F1892" s="79">
        <f t="shared" si="83"/>
        <v>0.06</v>
      </c>
      <c r="G1892" s="46"/>
    </row>
    <row r="1893" spans="1:7">
      <c r="A1893" s="47" t="s">
        <v>3236</v>
      </c>
      <c r="B1893" s="50" t="s">
        <v>3239</v>
      </c>
      <c r="C1893" s="47" t="s">
        <v>3240</v>
      </c>
      <c r="D1893" s="77">
        <v>95170</v>
      </c>
      <c r="E1893" s="77">
        <f>D1893*0.94</f>
        <v>89459.799999999988</v>
      </c>
      <c r="F1893" s="79">
        <f t="shared" si="83"/>
        <v>6.0000000000000123E-2</v>
      </c>
      <c r="G1893" s="46"/>
    </row>
    <row r="1894" spans="1:7">
      <c r="A1894" s="47"/>
      <c r="B1894" s="50"/>
      <c r="C1894" s="47"/>
      <c r="D1894" s="77"/>
      <c r="E1894" s="77"/>
      <c r="F1894" s="79" t="e">
        <f t="shared" si="83"/>
        <v>#DIV/0!</v>
      </c>
      <c r="G1894" s="46"/>
    </row>
    <row r="1895" spans="1:7">
      <c r="A1895" s="75" t="s">
        <v>3241</v>
      </c>
      <c r="B1895" s="76" t="s">
        <v>3242</v>
      </c>
      <c r="C1895" s="75" t="s">
        <v>3243</v>
      </c>
      <c r="D1895" s="100">
        <v>194370</v>
      </c>
      <c r="E1895" s="77">
        <f>D1895*0.93</f>
        <v>180764.1</v>
      </c>
      <c r="F1895" s="79">
        <f t="shared" si="83"/>
        <v>6.9999999999999965E-2</v>
      </c>
      <c r="G1895" s="46"/>
    </row>
    <row r="1896" spans="1:7">
      <c r="A1896" s="47"/>
      <c r="B1896" s="47"/>
      <c r="C1896" s="47"/>
      <c r="D1896" s="77"/>
      <c r="E1896" s="77"/>
      <c r="F1896" s="79" t="e">
        <f t="shared" si="83"/>
        <v>#DIV/0!</v>
      </c>
      <c r="G1896" s="46"/>
    </row>
    <row r="1897" spans="1:7">
      <c r="A1897" s="47" t="s">
        <v>3244</v>
      </c>
      <c r="B1897" s="47" t="s">
        <v>1642</v>
      </c>
      <c r="C1897" s="47" t="s">
        <v>3245</v>
      </c>
      <c r="D1897" s="77">
        <v>64240</v>
      </c>
      <c r="E1897" s="77">
        <v>51392</v>
      </c>
      <c r="F1897" s="79">
        <f t="shared" si="83"/>
        <v>0.2</v>
      </c>
      <c r="G1897" s="46"/>
    </row>
    <row r="1898" spans="1:7">
      <c r="A1898" s="47" t="s">
        <v>3244</v>
      </c>
      <c r="B1898" s="47">
        <v>711050</v>
      </c>
      <c r="C1898" s="47" t="s">
        <v>3246</v>
      </c>
      <c r="D1898" s="77">
        <v>220000</v>
      </c>
      <c r="E1898" s="77">
        <v>220000</v>
      </c>
      <c r="F1898" s="79">
        <f t="shared" si="83"/>
        <v>0</v>
      </c>
      <c r="G1898" s="46"/>
    </row>
    <row r="1899" spans="1:7">
      <c r="A1899" s="47" t="s">
        <v>3244</v>
      </c>
      <c r="B1899" s="47" t="s">
        <v>3247</v>
      </c>
      <c r="C1899" s="47" t="s">
        <v>3248</v>
      </c>
      <c r="D1899" s="77">
        <v>150000</v>
      </c>
      <c r="E1899" s="77">
        <v>150000</v>
      </c>
      <c r="F1899" s="79">
        <f t="shared" si="83"/>
        <v>0</v>
      </c>
      <c r="G1899" s="46"/>
    </row>
    <row r="1900" spans="1:7">
      <c r="A1900" s="47" t="s">
        <v>3244</v>
      </c>
      <c r="B1900" s="47" t="s">
        <v>3249</v>
      </c>
      <c r="C1900" s="47" t="s">
        <v>3250</v>
      </c>
      <c r="D1900" s="77">
        <v>150000</v>
      </c>
      <c r="E1900" s="77">
        <v>150000</v>
      </c>
      <c r="F1900" s="79">
        <f t="shared" si="83"/>
        <v>0</v>
      </c>
      <c r="G1900" s="46"/>
    </row>
    <row r="1901" spans="1:7">
      <c r="A1901" s="47" t="s">
        <v>3244</v>
      </c>
      <c r="B1901" s="47" t="s">
        <v>3251</v>
      </c>
      <c r="C1901" s="47" t="s">
        <v>3252</v>
      </c>
      <c r="D1901" s="77">
        <v>110000</v>
      </c>
      <c r="E1901" s="77">
        <v>110000</v>
      </c>
      <c r="F1901" s="79">
        <f t="shared" si="83"/>
        <v>0</v>
      </c>
      <c r="G1901" s="46"/>
    </row>
    <row r="1902" spans="1:7">
      <c r="A1902" s="47"/>
      <c r="B1902" s="47"/>
      <c r="C1902" s="47"/>
      <c r="D1902" s="77"/>
      <c r="E1902" s="77"/>
      <c r="F1902" s="79"/>
      <c r="G1902" s="46"/>
    </row>
    <row r="1903" spans="1:7">
      <c r="A1903" s="47" t="s">
        <v>3253</v>
      </c>
      <c r="B1903" s="47" t="s">
        <v>3254</v>
      </c>
      <c r="C1903" s="47" t="s">
        <v>197</v>
      </c>
      <c r="D1903" s="112">
        <v>111030</v>
      </c>
      <c r="E1903" s="77">
        <v>70000</v>
      </c>
      <c r="F1903" s="79">
        <f t="shared" ref="F1903:F1951" si="84">(D1903-E1903)/D1903</f>
        <v>0.36953976402774025</v>
      </c>
      <c r="G1903" s="46"/>
    </row>
    <row r="1904" spans="1:7">
      <c r="A1904" s="47"/>
      <c r="B1904" s="47"/>
      <c r="C1904" s="47"/>
      <c r="D1904" s="77"/>
      <c r="E1904" s="77"/>
      <c r="F1904" s="79" t="e">
        <f t="shared" si="84"/>
        <v>#DIV/0!</v>
      </c>
      <c r="G1904" s="46"/>
    </row>
    <row r="1905" spans="1:7">
      <c r="A1905" s="47" t="s">
        <v>3255</v>
      </c>
      <c r="B1905" s="47" t="s">
        <v>3256</v>
      </c>
      <c r="C1905" s="47" t="s">
        <v>3257</v>
      </c>
      <c r="D1905" s="77">
        <v>150000</v>
      </c>
      <c r="E1905" s="77">
        <v>132000</v>
      </c>
      <c r="F1905" s="79">
        <f t="shared" si="84"/>
        <v>0.12</v>
      </c>
      <c r="G1905" s="46"/>
    </row>
    <row r="1906" spans="1:7">
      <c r="A1906" s="47" t="s">
        <v>3255</v>
      </c>
      <c r="B1906" s="47" t="s">
        <v>3258</v>
      </c>
      <c r="C1906" s="47" t="s">
        <v>3259</v>
      </c>
      <c r="D1906" s="77">
        <v>55000</v>
      </c>
      <c r="E1906" s="77">
        <v>48400</v>
      </c>
      <c r="F1906" s="79">
        <f t="shared" si="84"/>
        <v>0.12</v>
      </c>
      <c r="G1906" s="46"/>
    </row>
    <row r="1907" spans="1:7">
      <c r="A1907" s="47" t="s">
        <v>3255</v>
      </c>
      <c r="B1907" s="47" t="s">
        <v>3260</v>
      </c>
      <c r="C1907" s="47" t="s">
        <v>203</v>
      </c>
      <c r="D1907" s="77">
        <v>55000</v>
      </c>
      <c r="E1907" s="77">
        <v>44000</v>
      </c>
      <c r="F1907" s="79">
        <f t="shared" si="84"/>
        <v>0.2</v>
      </c>
      <c r="G1907" s="46"/>
    </row>
    <row r="1908" spans="1:7">
      <c r="A1908" s="47"/>
      <c r="B1908" s="47"/>
      <c r="C1908" s="47"/>
      <c r="D1908" s="77"/>
      <c r="E1908" s="77"/>
      <c r="F1908" s="79" t="e">
        <f t="shared" si="84"/>
        <v>#DIV/0!</v>
      </c>
      <c r="G1908" s="46"/>
    </row>
    <row r="1909" spans="1:7">
      <c r="A1909" s="47" t="s">
        <v>3261</v>
      </c>
      <c r="B1909" s="47" t="s">
        <v>3262</v>
      </c>
      <c r="C1909" s="47" t="s">
        <v>3263</v>
      </c>
      <c r="D1909" s="77">
        <v>249400</v>
      </c>
      <c r="E1909" s="77">
        <f>D1909*0.85</f>
        <v>211990</v>
      </c>
      <c r="F1909" s="79">
        <f t="shared" si="84"/>
        <v>0.15</v>
      </c>
      <c r="G1909" s="46"/>
    </row>
    <row r="1910" spans="1:7">
      <c r="A1910" s="47" t="s">
        <v>3261</v>
      </c>
      <c r="B1910" s="47" t="s">
        <v>3264</v>
      </c>
      <c r="C1910" s="47" t="s">
        <v>3265</v>
      </c>
      <c r="D1910" s="77">
        <v>95170</v>
      </c>
      <c r="E1910" s="77">
        <f t="shared" ref="E1910:E1914" si="85">D1910*0.85</f>
        <v>80894.5</v>
      </c>
      <c r="F1910" s="79">
        <f t="shared" si="84"/>
        <v>0.15</v>
      </c>
      <c r="G1910" s="46"/>
    </row>
    <row r="1911" spans="1:7">
      <c r="A1911" s="47" t="s">
        <v>3261</v>
      </c>
      <c r="B1911" s="47" t="s">
        <v>3266</v>
      </c>
      <c r="C1911" s="47" t="s">
        <v>3267</v>
      </c>
      <c r="D1911" s="77">
        <v>317850</v>
      </c>
      <c r="E1911" s="77">
        <f t="shared" si="85"/>
        <v>270172.5</v>
      </c>
      <c r="F1911" s="79">
        <f t="shared" si="84"/>
        <v>0.15</v>
      </c>
      <c r="G1911" s="46"/>
    </row>
    <row r="1912" spans="1:7">
      <c r="A1912" s="47" t="s">
        <v>3261</v>
      </c>
      <c r="B1912" s="47" t="s">
        <v>3268</v>
      </c>
      <c r="C1912" s="47" t="s">
        <v>3269</v>
      </c>
      <c r="D1912" s="77">
        <v>553800</v>
      </c>
      <c r="E1912" s="77">
        <f t="shared" si="85"/>
        <v>470730</v>
      </c>
      <c r="F1912" s="79">
        <f t="shared" si="84"/>
        <v>0.15</v>
      </c>
      <c r="G1912" s="46"/>
    </row>
    <row r="1913" spans="1:7">
      <c r="A1913" s="47" t="s">
        <v>3261</v>
      </c>
      <c r="B1913" s="47" t="s">
        <v>3270</v>
      </c>
      <c r="C1913" s="47" t="s">
        <v>2018</v>
      </c>
      <c r="D1913" s="77">
        <v>85500</v>
      </c>
      <c r="E1913" s="77">
        <f t="shared" si="85"/>
        <v>72675</v>
      </c>
      <c r="F1913" s="79">
        <f t="shared" si="84"/>
        <v>0.15</v>
      </c>
      <c r="G1913" s="46"/>
    </row>
    <row r="1914" spans="1:7">
      <c r="A1914" s="47" t="s">
        <v>3261</v>
      </c>
      <c r="B1914" s="47" t="s">
        <v>3271</v>
      </c>
      <c r="C1914" s="47" t="s">
        <v>1502</v>
      </c>
      <c r="D1914" s="77">
        <v>111030</v>
      </c>
      <c r="E1914" s="77">
        <f t="shared" si="85"/>
        <v>94375.5</v>
      </c>
      <c r="F1914" s="79">
        <f t="shared" si="84"/>
        <v>0.15</v>
      </c>
      <c r="G1914" s="46"/>
    </row>
    <row r="1915" spans="1:7">
      <c r="A1915" s="47"/>
      <c r="B1915" s="47"/>
      <c r="C1915" s="47"/>
      <c r="D1915" s="77"/>
      <c r="E1915" s="77"/>
      <c r="F1915" s="79"/>
      <c r="G1915" s="46"/>
    </row>
    <row r="1916" spans="1:7">
      <c r="A1916" s="47" t="s">
        <v>3272</v>
      </c>
      <c r="B1916" s="47" t="s">
        <v>3273</v>
      </c>
      <c r="C1916" s="47" t="s">
        <v>3274</v>
      </c>
      <c r="D1916" s="77">
        <f>E1916*1.11</f>
        <v>12210.000000000002</v>
      </c>
      <c r="E1916" s="77">
        <v>11000</v>
      </c>
      <c r="F1916" s="79">
        <f t="shared" si="84"/>
        <v>9.9099099099099239E-2</v>
      </c>
      <c r="G1916" s="46"/>
    </row>
    <row r="1917" spans="1:7">
      <c r="A1917" s="47" t="s">
        <v>3272</v>
      </c>
      <c r="B1917" s="47" t="s">
        <v>3275</v>
      </c>
      <c r="C1917" s="47" t="s">
        <v>3276</v>
      </c>
      <c r="D1917" s="77">
        <v>13430</v>
      </c>
      <c r="E1917" s="77">
        <v>12100</v>
      </c>
      <c r="F1917" s="79">
        <f t="shared" si="84"/>
        <v>9.9032017870439318E-2</v>
      </c>
      <c r="G1917" s="46"/>
    </row>
    <row r="1918" spans="1:7">
      <c r="A1918" s="47" t="s">
        <v>3272</v>
      </c>
      <c r="B1918" s="47" t="s">
        <v>3277</v>
      </c>
      <c r="C1918" s="47" t="s">
        <v>3278</v>
      </c>
      <c r="D1918" s="77">
        <v>16480</v>
      </c>
      <c r="E1918" s="77">
        <v>14850</v>
      </c>
      <c r="F1918" s="79">
        <f t="shared" si="84"/>
        <v>9.890776699029126E-2</v>
      </c>
      <c r="G1918" s="46"/>
    </row>
    <row r="1919" spans="1:7">
      <c r="A1919" s="47" t="s">
        <v>3272</v>
      </c>
      <c r="B1919" s="47" t="s">
        <v>3279</v>
      </c>
      <c r="C1919" s="47" t="s">
        <v>3278</v>
      </c>
      <c r="D1919" s="77">
        <v>21360</v>
      </c>
      <c r="E1919" s="77">
        <v>19250</v>
      </c>
      <c r="F1919" s="79">
        <f t="shared" si="84"/>
        <v>9.878277153558053E-2</v>
      </c>
      <c r="G1919" s="46"/>
    </row>
    <row r="1920" spans="1:7">
      <c r="A1920" s="47" t="s">
        <v>3272</v>
      </c>
      <c r="B1920" s="47" t="s">
        <v>3280</v>
      </c>
      <c r="C1920" s="47" t="s">
        <v>3278</v>
      </c>
      <c r="D1920" s="77">
        <v>24420</v>
      </c>
      <c r="E1920" s="77">
        <v>22000</v>
      </c>
      <c r="F1920" s="79">
        <f t="shared" si="84"/>
        <v>9.90990990990991E-2</v>
      </c>
      <c r="G1920" s="46"/>
    </row>
    <row r="1921" spans="1:7">
      <c r="A1921" s="47" t="s">
        <v>3272</v>
      </c>
      <c r="B1921" s="47" t="s">
        <v>3281</v>
      </c>
      <c r="C1921" s="47" t="s">
        <v>3282</v>
      </c>
      <c r="D1921" s="77">
        <v>14650</v>
      </c>
      <c r="E1921" s="77">
        <v>13200</v>
      </c>
      <c r="F1921" s="79">
        <f t="shared" si="84"/>
        <v>9.8976109215017066E-2</v>
      </c>
      <c r="G1921" s="46"/>
    </row>
    <row r="1922" spans="1:7">
      <c r="A1922" s="47" t="s">
        <v>3272</v>
      </c>
      <c r="B1922" s="47" t="s">
        <v>3283</v>
      </c>
      <c r="C1922" s="47" t="s">
        <v>3284</v>
      </c>
      <c r="D1922" s="77">
        <v>3900</v>
      </c>
      <c r="E1922" s="77">
        <v>3520</v>
      </c>
      <c r="F1922" s="79">
        <f t="shared" si="84"/>
        <v>9.7435897435897437E-2</v>
      </c>
      <c r="G1922" s="46"/>
    </row>
    <row r="1923" spans="1:7">
      <c r="A1923" s="47" t="s">
        <v>3272</v>
      </c>
      <c r="B1923" s="47" t="s">
        <v>3285</v>
      </c>
      <c r="C1923" s="47" t="s">
        <v>3284</v>
      </c>
      <c r="D1923" s="77">
        <v>6100</v>
      </c>
      <c r="E1923" s="77">
        <v>5500</v>
      </c>
      <c r="F1923" s="79">
        <f t="shared" si="84"/>
        <v>9.8360655737704916E-2</v>
      </c>
      <c r="G1923" s="46"/>
    </row>
    <row r="1924" spans="1:7">
      <c r="A1924" s="47" t="s">
        <v>3272</v>
      </c>
      <c r="B1924" s="47" t="s">
        <v>3286</v>
      </c>
      <c r="C1924" s="47" t="s">
        <v>3284</v>
      </c>
      <c r="D1924" s="77">
        <v>9160</v>
      </c>
      <c r="E1924" s="77">
        <v>8250</v>
      </c>
      <c r="F1924" s="79">
        <f t="shared" si="84"/>
        <v>9.934497816593886E-2</v>
      </c>
      <c r="G1924" s="46"/>
    </row>
    <row r="1925" spans="1:7">
      <c r="A1925" s="47" t="s">
        <v>3272</v>
      </c>
      <c r="B1925" s="47" t="s">
        <v>3287</v>
      </c>
      <c r="C1925" s="47" t="s">
        <v>3288</v>
      </c>
      <c r="D1925" s="77">
        <v>10380</v>
      </c>
      <c r="E1925" s="77">
        <v>9350</v>
      </c>
      <c r="F1925" s="79">
        <f t="shared" si="84"/>
        <v>9.9229287090558768E-2</v>
      </c>
      <c r="G1925" s="46"/>
    </row>
    <row r="1926" spans="1:7">
      <c r="A1926" s="47" t="s">
        <v>3272</v>
      </c>
      <c r="B1926" s="47" t="s">
        <v>3289</v>
      </c>
      <c r="C1926" s="47" t="s">
        <v>3288</v>
      </c>
      <c r="D1926" s="77">
        <v>1220</v>
      </c>
      <c r="E1926" s="77">
        <v>1100</v>
      </c>
      <c r="F1926" s="79">
        <f t="shared" si="84"/>
        <v>9.8360655737704916E-2</v>
      </c>
      <c r="G1926" s="46"/>
    </row>
    <row r="1927" spans="1:7">
      <c r="A1927" s="47"/>
      <c r="B1927" s="47"/>
      <c r="C1927" s="47"/>
      <c r="D1927" s="77"/>
      <c r="E1927" s="77"/>
      <c r="F1927" s="79" t="e">
        <f t="shared" si="84"/>
        <v>#DIV/0!</v>
      </c>
      <c r="G1927" s="46"/>
    </row>
    <row r="1928" spans="1:7">
      <c r="A1928" s="47" t="s">
        <v>3290</v>
      </c>
      <c r="B1928" s="47" t="s">
        <v>3291</v>
      </c>
      <c r="C1928" s="47" t="s">
        <v>3292</v>
      </c>
      <c r="D1928" s="77">
        <v>330000</v>
      </c>
      <c r="E1928" s="77">
        <v>298690</v>
      </c>
      <c r="F1928" s="79">
        <f t="shared" si="84"/>
        <v>9.4878787878787882E-2</v>
      </c>
      <c r="G1928" s="46"/>
    </row>
    <row r="1929" spans="1:7">
      <c r="A1929" s="47"/>
      <c r="B1929" s="47"/>
      <c r="C1929" s="47"/>
      <c r="D1929" s="77"/>
      <c r="E1929" s="77"/>
      <c r="F1929" s="79" t="e">
        <f t="shared" si="84"/>
        <v>#DIV/0!</v>
      </c>
      <c r="G1929" s="46"/>
    </row>
    <row r="1930" spans="1:7">
      <c r="A1930" s="47" t="s">
        <v>3293</v>
      </c>
      <c r="B1930" s="47" t="s">
        <v>3294</v>
      </c>
      <c r="C1930" s="47" t="s">
        <v>3295</v>
      </c>
      <c r="D1930" s="77">
        <v>407250</v>
      </c>
      <c r="E1930" s="77">
        <f>D1930*0.9</f>
        <v>366525</v>
      </c>
      <c r="F1930" s="79">
        <f t="shared" si="84"/>
        <v>0.1</v>
      </c>
      <c r="G1930" s="80"/>
    </row>
    <row r="1931" spans="1:7">
      <c r="A1931" s="47" t="s">
        <v>3293</v>
      </c>
      <c r="B1931" s="47" t="s">
        <v>3296</v>
      </c>
      <c r="C1931" s="47" t="s">
        <v>3297</v>
      </c>
      <c r="D1931" s="77">
        <v>249400</v>
      </c>
      <c r="E1931" s="77">
        <v>211990</v>
      </c>
      <c r="F1931" s="79">
        <f t="shared" si="84"/>
        <v>0.15</v>
      </c>
      <c r="G1931" s="80"/>
    </row>
    <row r="1932" spans="1:7">
      <c r="A1932" s="47" t="s">
        <v>3293</v>
      </c>
      <c r="B1932" s="47" t="s">
        <v>3298</v>
      </c>
      <c r="C1932" s="47" t="s">
        <v>3299</v>
      </c>
      <c r="D1932" s="77">
        <v>95170</v>
      </c>
      <c r="E1932" s="77">
        <v>80895</v>
      </c>
      <c r="F1932" s="79">
        <f t="shared" si="84"/>
        <v>0.14999474624356415</v>
      </c>
      <c r="G1932" s="80"/>
    </row>
    <row r="1933" spans="1:7">
      <c r="A1933" s="47" t="s">
        <v>3293</v>
      </c>
      <c r="B1933" s="47" t="s">
        <v>3300</v>
      </c>
      <c r="C1933" s="47" t="s">
        <v>3301</v>
      </c>
      <c r="D1933" s="77">
        <v>353170</v>
      </c>
      <c r="E1933" s="77">
        <f t="shared" ref="E1933:E1934" si="86">D1933*0.85</f>
        <v>300194.5</v>
      </c>
      <c r="F1933" s="79">
        <f t="shared" si="84"/>
        <v>0.15</v>
      </c>
      <c r="G1933" s="80"/>
    </row>
    <row r="1934" spans="1:7">
      <c r="A1934" s="47" t="s">
        <v>3293</v>
      </c>
      <c r="B1934" s="47" t="s">
        <v>3302</v>
      </c>
      <c r="C1934" s="47" t="s">
        <v>3303</v>
      </c>
      <c r="D1934" s="77">
        <v>385000</v>
      </c>
      <c r="E1934" s="77">
        <v>308000</v>
      </c>
      <c r="F1934" s="79">
        <f t="shared" si="84"/>
        <v>0.2</v>
      </c>
      <c r="G1934" s="107" t="s">
        <v>3344</v>
      </c>
    </row>
    <row r="1935" spans="1:7">
      <c r="A1935" s="47" t="s">
        <v>3293</v>
      </c>
      <c r="B1935" s="47" t="s">
        <v>3304</v>
      </c>
      <c r="C1935" s="47" t="s">
        <v>3303</v>
      </c>
      <c r="D1935" s="77">
        <v>585000</v>
      </c>
      <c r="E1935" s="77">
        <v>468000</v>
      </c>
      <c r="F1935" s="79">
        <f t="shared" si="84"/>
        <v>0.2</v>
      </c>
      <c r="G1935" s="107" t="s">
        <v>261</v>
      </c>
    </row>
    <row r="1936" spans="1:7">
      <c r="A1936" s="47" t="s">
        <v>3293</v>
      </c>
      <c r="B1936" s="47" t="s">
        <v>3305</v>
      </c>
      <c r="C1936" s="47" t="s">
        <v>3306</v>
      </c>
      <c r="D1936" s="77">
        <v>796360</v>
      </c>
      <c r="E1936" s="77">
        <f>D1936*0.95</f>
        <v>756542</v>
      </c>
      <c r="F1936" s="79">
        <f t="shared" si="84"/>
        <v>0.05</v>
      </c>
      <c r="G1936" s="80"/>
    </row>
    <row r="1937" spans="1:7">
      <c r="A1937" s="47" t="s">
        <v>3293</v>
      </c>
      <c r="B1937" s="47" t="s">
        <v>3307</v>
      </c>
      <c r="C1937" s="47" t="s">
        <v>215</v>
      </c>
      <c r="D1937" s="77">
        <v>404600</v>
      </c>
      <c r="E1937" s="77">
        <f>D1937*0.95</f>
        <v>384370</v>
      </c>
      <c r="F1937" s="79">
        <f t="shared" si="84"/>
        <v>0.05</v>
      </c>
      <c r="G1937" s="80"/>
    </row>
    <row r="1938" spans="1:7">
      <c r="A1938" s="47" t="s">
        <v>3293</v>
      </c>
      <c r="B1938" s="47" t="s">
        <v>3308</v>
      </c>
      <c r="C1938" s="47" t="s">
        <v>3309</v>
      </c>
      <c r="D1938" s="77">
        <v>1118340</v>
      </c>
      <c r="E1938" s="77">
        <f>D1938*0.85</f>
        <v>950589</v>
      </c>
      <c r="F1938" s="79">
        <f t="shared" si="84"/>
        <v>0.15</v>
      </c>
      <c r="G1938" s="80"/>
    </row>
    <row r="1939" spans="1:7">
      <c r="A1939" s="47" t="s">
        <v>3293</v>
      </c>
      <c r="B1939" s="47" t="s">
        <v>3310</v>
      </c>
      <c r="C1939" s="47" t="s">
        <v>3311</v>
      </c>
      <c r="D1939" s="77">
        <v>353170</v>
      </c>
      <c r="E1939" s="77">
        <f t="shared" ref="E1939:E1941" si="87">D1939*0.85</f>
        <v>300194.5</v>
      </c>
      <c r="F1939" s="79">
        <f t="shared" si="84"/>
        <v>0.15</v>
      </c>
      <c r="G1939" s="80"/>
    </row>
    <row r="1940" spans="1:7">
      <c r="A1940" s="47" t="s">
        <v>3293</v>
      </c>
      <c r="B1940" s="47" t="s">
        <v>3312</v>
      </c>
      <c r="C1940" s="47" t="s">
        <v>3313</v>
      </c>
      <c r="D1940" s="77">
        <v>249400</v>
      </c>
      <c r="E1940" s="77">
        <f t="shared" si="87"/>
        <v>211990</v>
      </c>
      <c r="F1940" s="79">
        <f t="shared" si="84"/>
        <v>0.15</v>
      </c>
      <c r="G1940" s="80"/>
    </row>
    <row r="1941" spans="1:7">
      <c r="A1941" s="47" t="s">
        <v>3293</v>
      </c>
      <c r="B1941" s="47" t="s">
        <v>3314</v>
      </c>
      <c r="C1941" s="47" t="s">
        <v>3315</v>
      </c>
      <c r="D1941" s="77">
        <v>95170</v>
      </c>
      <c r="E1941" s="77">
        <f t="shared" si="87"/>
        <v>80894.5</v>
      </c>
      <c r="F1941" s="79">
        <f t="shared" si="84"/>
        <v>0.15</v>
      </c>
      <c r="G1941" s="80"/>
    </row>
    <row r="1942" spans="1:7">
      <c r="A1942" s="47"/>
      <c r="B1942" s="47"/>
      <c r="C1942" s="47"/>
      <c r="D1942" s="77"/>
      <c r="E1942" s="77"/>
      <c r="F1942" s="79"/>
      <c r="G1942" s="46"/>
    </row>
    <row r="1943" spans="1:7">
      <c r="A1943" s="47" t="s">
        <v>3316</v>
      </c>
      <c r="B1943" s="47" t="s">
        <v>3317</v>
      </c>
      <c r="C1943" s="47" t="s">
        <v>3318</v>
      </c>
      <c r="D1943" s="77">
        <v>8000</v>
      </c>
      <c r="E1943" s="77">
        <v>2970</v>
      </c>
      <c r="F1943" s="79">
        <f t="shared" si="84"/>
        <v>0.62875000000000003</v>
      </c>
      <c r="G1943" s="46"/>
    </row>
    <row r="1944" spans="1:7">
      <c r="A1944" s="47" t="s">
        <v>3316</v>
      </c>
      <c r="B1944" s="47" t="s">
        <v>3319</v>
      </c>
      <c r="C1944" s="47" t="s">
        <v>3320</v>
      </c>
      <c r="D1944" s="77"/>
      <c r="E1944" s="77">
        <v>4400</v>
      </c>
      <c r="F1944" s="79" t="e">
        <f t="shared" si="84"/>
        <v>#DIV/0!</v>
      </c>
      <c r="G1944" s="46"/>
    </row>
    <row r="1945" spans="1:7">
      <c r="A1945" s="47"/>
      <c r="B1945" s="47"/>
      <c r="C1945" s="47"/>
      <c r="D1945" s="77"/>
      <c r="E1945" s="77"/>
      <c r="F1945" s="79" t="e">
        <f t="shared" si="84"/>
        <v>#DIV/0!</v>
      </c>
      <c r="G1945" s="46"/>
    </row>
    <row r="1946" spans="1:7">
      <c r="A1946" s="47" t="s">
        <v>3321</v>
      </c>
      <c r="B1946" s="47" t="s">
        <v>3322</v>
      </c>
      <c r="C1946" s="47" t="s">
        <v>3322</v>
      </c>
      <c r="D1946" s="77">
        <v>140000</v>
      </c>
      <c r="E1946" s="77">
        <v>88000</v>
      </c>
      <c r="F1946" s="79">
        <f t="shared" si="84"/>
        <v>0.37142857142857144</v>
      </c>
      <c r="G1946" s="46"/>
    </row>
    <row r="1947" spans="1:7">
      <c r="A1947" s="47"/>
      <c r="B1947" s="47"/>
      <c r="C1947" s="47"/>
      <c r="D1947" s="77"/>
      <c r="E1947" s="77"/>
      <c r="F1947" s="79" t="e">
        <f t="shared" si="84"/>
        <v>#DIV/0!</v>
      </c>
      <c r="G1947" s="46"/>
    </row>
    <row r="1948" spans="1:7">
      <c r="A1948" s="47" t="s">
        <v>3323</v>
      </c>
      <c r="B1948" s="47" t="s">
        <v>3324</v>
      </c>
      <c r="C1948" s="47" t="s">
        <v>3325</v>
      </c>
      <c r="D1948" s="77">
        <v>175600</v>
      </c>
      <c r="E1948" s="77">
        <v>175600</v>
      </c>
      <c r="F1948" s="79">
        <f t="shared" si="84"/>
        <v>0</v>
      </c>
      <c r="G1948" s="46"/>
    </row>
    <row r="1949" spans="1:7">
      <c r="A1949" s="47" t="s">
        <v>3323</v>
      </c>
      <c r="B1949" s="47" t="s">
        <v>3326</v>
      </c>
      <c r="C1949" s="47" t="s">
        <v>3327</v>
      </c>
      <c r="D1949" s="77">
        <v>19820</v>
      </c>
      <c r="E1949" s="77">
        <v>19820</v>
      </c>
      <c r="F1949" s="79">
        <f t="shared" si="84"/>
        <v>0</v>
      </c>
      <c r="G1949" s="46"/>
    </row>
    <row r="1950" spans="1:7">
      <c r="A1950" s="47" t="s">
        <v>3323</v>
      </c>
      <c r="B1950" s="47" t="s">
        <v>3328</v>
      </c>
      <c r="C1950" s="47" t="s">
        <v>3329</v>
      </c>
      <c r="D1950" s="77">
        <v>19110</v>
      </c>
      <c r="E1950" s="77">
        <v>19110</v>
      </c>
      <c r="F1950" s="79">
        <f t="shared" si="84"/>
        <v>0</v>
      </c>
      <c r="G1950" s="46"/>
    </row>
    <row r="1951" spans="1:7">
      <c r="A1951" s="47"/>
      <c r="B1951" s="47"/>
      <c r="C1951" s="47"/>
      <c r="D1951" s="77"/>
      <c r="E1951" s="77"/>
      <c r="F1951" s="79" t="e">
        <f t="shared" si="84"/>
        <v>#DIV/0!</v>
      </c>
      <c r="G1951" s="46"/>
    </row>
    <row r="1952" spans="1:7">
      <c r="A1952" s="47" t="s">
        <v>3330</v>
      </c>
      <c r="B1952" s="47" t="s">
        <v>3331</v>
      </c>
      <c r="C1952" s="47" t="s">
        <v>3188</v>
      </c>
      <c r="D1952" s="77">
        <v>196390</v>
      </c>
      <c r="E1952" s="77">
        <f>D1952*0.9</f>
        <v>176751</v>
      </c>
      <c r="F1952" s="79">
        <f>(D1952-E1952)/D1952</f>
        <v>0.1</v>
      </c>
      <c r="G1952" s="46"/>
    </row>
    <row r="1953" spans="1:7">
      <c r="A1953" s="47" t="s">
        <v>3330</v>
      </c>
      <c r="B1953" s="47" t="s">
        <v>3332</v>
      </c>
      <c r="C1953" s="47" t="s">
        <v>3333</v>
      </c>
      <c r="D1953" s="77">
        <v>184750</v>
      </c>
      <c r="E1953" s="77">
        <f>D1953*0.9</f>
        <v>166275</v>
      </c>
      <c r="F1953" s="79">
        <f>(D1953-E1953)/D1953</f>
        <v>0.1</v>
      </c>
      <c r="G1953" s="46"/>
    </row>
    <row r="1954" spans="1:7">
      <c r="A1954" s="47" t="s">
        <v>3330</v>
      </c>
      <c r="B1954" s="47" t="s">
        <v>3334</v>
      </c>
      <c r="C1954" s="47" t="s">
        <v>3190</v>
      </c>
      <c r="D1954" s="77">
        <v>184750</v>
      </c>
      <c r="E1954" s="77">
        <f>D1954*0.93</f>
        <v>171817.5</v>
      </c>
      <c r="F1954" s="79">
        <f>(D1954-E1954)/D1954</f>
        <v>7.0000000000000007E-2</v>
      </c>
      <c r="G1954" s="46"/>
    </row>
    <row r="1955" spans="1:7">
      <c r="A1955" s="47" t="s">
        <v>3330</v>
      </c>
      <c r="B1955" s="47" t="s">
        <v>3335</v>
      </c>
      <c r="C1955" s="47" t="s">
        <v>3336</v>
      </c>
      <c r="D1955" s="77">
        <v>219470</v>
      </c>
      <c r="E1955" s="77">
        <f>D1955*0.9</f>
        <v>197523</v>
      </c>
      <c r="F1955" s="79">
        <f>(D1955-E1955)/D1955</f>
        <v>0.1</v>
      </c>
      <c r="G1955" s="46"/>
    </row>
    <row r="1956" spans="1:7">
      <c r="A1956" s="47"/>
      <c r="B1956" s="47"/>
      <c r="C1956" s="47"/>
      <c r="D1956" s="77"/>
      <c r="E1956" s="77"/>
      <c r="F1956" s="79"/>
      <c r="G1956" s="46"/>
    </row>
    <row r="1957" spans="1:7">
      <c r="A1957" s="47" t="s">
        <v>3337</v>
      </c>
      <c r="B1957" s="47" t="s">
        <v>3338</v>
      </c>
      <c r="C1957" s="47" t="s">
        <v>3339</v>
      </c>
      <c r="D1957" s="77">
        <v>490000</v>
      </c>
      <c r="E1957" s="77">
        <v>413000</v>
      </c>
      <c r="F1957" s="79">
        <f t="shared" ref="F1957" si="88">(D1957-E1957)/D1957</f>
        <v>0.15714285714285714</v>
      </c>
      <c r="G1957" s="46"/>
    </row>
    <row r="1958" spans="1:7">
      <c r="A1958" s="47"/>
      <c r="B1958" s="47"/>
      <c r="C1958" s="47"/>
      <c r="D1958" s="77"/>
      <c r="E1958" s="77"/>
      <c r="F1958" s="79"/>
      <c r="G1958" s="46"/>
    </row>
    <row r="1959" spans="1:7">
      <c r="A1959" s="47"/>
      <c r="B1959" s="47"/>
      <c r="C1959" s="47"/>
      <c r="D1959" s="77"/>
      <c r="E1959" s="77"/>
      <c r="F1959" s="79"/>
      <c r="G1959" s="46"/>
    </row>
    <row r="1960" spans="1:7">
      <c r="A1960" s="47"/>
      <c r="B1960" s="47"/>
      <c r="C1960" s="47"/>
      <c r="D1960" s="77"/>
      <c r="E1960" s="77"/>
      <c r="F1960" s="79"/>
      <c r="G1960" s="46"/>
    </row>
    <row r="1961" spans="1:7">
      <c r="A1961" s="47"/>
      <c r="B1961" s="47"/>
      <c r="C1961" s="47"/>
      <c r="D1961" s="77"/>
      <c r="E1961" s="77"/>
      <c r="F1961" s="79"/>
      <c r="G1961" s="46"/>
    </row>
    <row r="1962" spans="1:7">
      <c r="A1962" s="47"/>
      <c r="B1962" s="47"/>
      <c r="C1962" s="47"/>
      <c r="D1962" s="77"/>
      <c r="E1962" s="77"/>
      <c r="F1962" s="79"/>
      <c r="G1962" s="46"/>
    </row>
    <row r="1963" spans="1:7">
      <c r="A1963" s="47"/>
      <c r="B1963" s="47"/>
      <c r="C1963" s="47"/>
      <c r="D1963" s="77"/>
      <c r="E1963" s="77"/>
      <c r="F1963" s="79"/>
      <c r="G1963" s="46"/>
    </row>
    <row r="1964" spans="1:7">
      <c r="A1964" s="47"/>
      <c r="B1964" s="47"/>
      <c r="C1964" s="47"/>
      <c r="D1964" s="77"/>
      <c r="E1964" s="77"/>
      <c r="F1964" s="79"/>
      <c r="G1964" s="46"/>
    </row>
    <row r="1965" spans="1:7">
      <c r="A1965" s="47"/>
      <c r="B1965" s="47"/>
      <c r="C1965" s="47"/>
      <c r="D1965" s="77"/>
      <c r="E1965" s="77"/>
      <c r="F1965" s="79"/>
      <c r="G1965" s="46"/>
    </row>
    <row r="1966" spans="1:7">
      <c r="A1966" s="47"/>
      <c r="B1966" s="47"/>
      <c r="C1966" s="47"/>
      <c r="D1966" s="77"/>
      <c r="E1966" s="77"/>
      <c r="F1966" s="79"/>
      <c r="G1966" s="46"/>
    </row>
    <row r="1967" spans="1:7">
      <c r="A1967" s="47"/>
      <c r="B1967" s="47"/>
      <c r="C1967" s="47"/>
      <c r="D1967" s="77"/>
      <c r="E1967" s="77"/>
      <c r="F1967" s="79"/>
      <c r="G1967" s="46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개요</vt:lpstr>
      <vt:lpstr>거래명세서</vt:lpstr>
      <vt:lpstr>보험코드</vt:lpstr>
      <vt:lpstr>코드1</vt:lpstr>
      <vt:lpstr>합계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李應中</dc:creator>
  <cp:lastModifiedBy>KN메디칼</cp:lastModifiedBy>
  <cp:lastPrinted>2013-04-24T00:22:23Z</cp:lastPrinted>
  <dcterms:created xsi:type="dcterms:W3CDTF">2010-05-31T03:59:54Z</dcterms:created>
  <dcterms:modified xsi:type="dcterms:W3CDTF">2013-10-21T02:41:30Z</dcterms:modified>
</cp:coreProperties>
</file>